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'БР6'!$A$1:$J$31</definedName>
    <definedName name="_xlnm.Print_Area" localSheetId="7">'БР6.1'!$A$1:$J$61</definedName>
    <definedName name="_xlnm.Print_Area" localSheetId="2">'В3'!$B$1:$R$209</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'Прог7'!$B$1:$K$139</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<sst xmlns="http://schemas.openxmlformats.org/spreadsheetml/2006/main" count="2106" uniqueCount="883">
  <si>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</si>
  <si>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</si>
  <si>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</si>
  <si>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</si>
  <si>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</si>
  <si>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</si>
  <si>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</si>
  <si>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</si>
  <si>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</si>
  <si>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</si>
  <si>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</si>
  <si>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</si>
  <si>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</si>
  <si>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</si>
  <si>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</si>
  <si>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</si>
  <si>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</si>
  <si>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</si>
  <si>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</si>
  <si>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</si>
  <si>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</si>
  <si>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</si>
  <si>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</si>
  <si>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</si>
  <si>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</si>
  <si>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</si>
  <si>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</si>
  <si>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</si>
  <si>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</si>
  <si>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</si>
  <si>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</si>
  <si>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</si>
  <si>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</si>
  <si>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</si>
  <si>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</si>
  <si>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</si>
  <si>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</si>
  <si>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</si>
  <si>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</si>
  <si>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</si>
  <si>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</si>
  <si>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</si>
  <si>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</si>
  <si>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</si>
  <si>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</si>
  <si>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</si>
  <si>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</si>
  <si>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</si>
  <si>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</si>
  <si>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</si>
  <si>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</si>
  <si>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</si>
  <si>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</si>
  <si>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</si>
  <si>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</si>
  <si>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</si>
  <si>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</si>
  <si>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</si>
  <si>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</si>
  <si>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</si>
  <si>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</si>
  <si>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</si>
  <si>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</si>
  <si>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</si>
  <si>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</si>
  <si>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</si>
  <si>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</si>
  <si>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</si>
  <si>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</si>
  <si>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</si>
  <si>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</si>
  <si>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</si>
  <si>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</si>
  <si>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</si>
  <si>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</si>
  <si>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</si>
  <si>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</si>
  <si>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</si>
  <si>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</si>
  <si>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</si>
  <si>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</si>
  <si>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</si>
  <si>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</si>
  <si>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</si>
  <si>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</si>
  <si>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</si>
  <si>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</si>
  <si>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</si>
  <si>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</si>
  <si>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</si>
  <si>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</si>
  <si>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</si>
  <si>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</si>
  <si>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</si>
  <si>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</si>
  <si>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</si>
  <si>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</si>
  <si>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</si>
  <si>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</si>
  <si>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</si>
  <si>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</si>
  <si>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</si>
  <si>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</si>
  <si>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</si>
  <si>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</si>
  <si>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</si>
  <si>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</si>
  <si>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</si>
  <si>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</si>
  <si>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</si>
  <si>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</si>
  <si>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</si>
  <si>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</si>
  <si>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</si>
  <si>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</si>
  <si>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</si>
  <si>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</si>
  <si>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</si>
  <si>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</si>
  <si>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</si>
  <si>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</si>
  <si>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</si>
  <si>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</si>
  <si>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</si>
  <si>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</si>
  <si>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</si>
  <si>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</si>
  <si>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</si>
  <si>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</si>
  <si>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</si>
  <si>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</si>
  <si>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</si>
  <si>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</si>
  <si>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</si>
  <si>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</si>
  <si>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</si>
  <si>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</si>
  <si>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</si>
  <si>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</si>
  <si>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</si>
  <si>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</si>
  <si>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</si>
  <si>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</si>
  <si>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</si>
  <si>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</si>
  <si>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</si>
  <si>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</si>
  <si>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</si>
  <si>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</si>
  <si>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</si>
  <si>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</si>
  <si>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</si>
  <si>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</si>
  <si>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</si>
  <si>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</si>
  <si>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</si>
  <si>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</si>
  <si>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</si>
  <si>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</si>
  <si>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</si>
  <si>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</si>
  <si>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</si>
  <si>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</si>
  <si>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</si>
  <si>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</si>
  <si>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</si>
  <si>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</si>
  <si>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</si>
  <si>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</si>
  <si>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</si>
  <si>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</si>
  <si>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</si>
  <si>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</si>
  <si>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</si>
  <si>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</si>
  <si>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</si>
  <si>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</si>
  <si>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</si>
  <si>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</si>
  <si>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</si>
  <si>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</si>
  <si>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</si>
  <si>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</si>
  <si>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</si>
  <si>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</si>
  <si>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</si>
  <si>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</si>
  <si>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</si>
  <si>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</si>
  <si>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</si>
  <si>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</si>
  <si>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</si>
  <si>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</si>
  <si>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</si>
  <si>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</si>
  <si>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</si>
  <si>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</si>
  <si>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</si>
  <si>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</si>
  <si>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</si>
  <si>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</si>
  <si>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</si>
  <si>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</si>
  <si>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</si>
  <si>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</si>
  <si>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</si>
  <si>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</si>
  <si>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</si>
  <si>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</si>
  <si>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</si>
  <si>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</si>
  <si>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</si>
  <si>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</si>
  <si>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</si>
  <si>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</si>
  <si>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</si>
  <si>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</si>
  <si>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</si>
  <si>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</si>
  <si>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</si>
  <si>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</si>
  <si>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</si>
  <si>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</si>
  <si>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</si>
  <si>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</si>
  <si>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</si>
  <si>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</si>
  <si>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</si>
  <si>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</si>
  <si>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</si>
  <si>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</si>
  <si>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</si>
  <si>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</si>
  <si>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</si>
  <si>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</si>
  <si>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</si>
  <si>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</si>
  <si>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</si>
  <si>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</si>
  <si>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</si>
  <si>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</si>
  <si>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</si>
  <si>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</si>
  <si>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</si>
  <si>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</si>
  <si>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</si>
  <si>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</si>
  <si>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</si>
  <si>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</si>
  <si>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</si>
  <si>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</si>
  <si>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</si>
  <si>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</si>
  <si>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</si>
  <si>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</si>
  <si>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</si>
  <si>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</si>
  <si>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</si>
  <si>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</si>
  <si>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</si>
  <si>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</si>
  <si>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</si>
  <si>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</si>
  <si>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</si>
  <si>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</si>
  <si>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</si>
  <si>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</si>
  <si>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</si>
  <si>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</si>
  <si>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</si>
  <si>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</si>
  <si>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</si>
  <si>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</si>
  <si>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</si>
  <si>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</si>
  <si>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</si>
  <si>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</si>
  <si>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</si>
  <si>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</si>
  <si>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</si>
  <si>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</si>
  <si>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</si>
  <si>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</si>
  <si>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</si>
  <si>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</si>
  <si>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</si>
  <si>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</si>
  <si>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</si>
  <si>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</si>
  <si>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</si>
  <si>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</si>
  <si>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</si>
  <si>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</si>
  <si>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</si>
  <si>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</si>
  <si>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</si>
  <si>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</si>
  <si>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</si>
  <si>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</si>
  <si>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</si>
  <si>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</si>
  <si>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</si>
  <si>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</si>
  <si>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</si>
  <si>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</si>
  <si>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</si>
  <si>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</si>
  <si>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</si>
  <si>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</si>
  <si>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</si>
  <si>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</si>
  <si>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</si>
  <si>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</si>
  <si>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</si>
  <si>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</si>
  <si>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</si>
  <si>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</si>
  <si>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</si>
  <si>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</si>
  <si>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</si>
  <si>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</si>
  <si>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</si>
  <si>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</si>
  <si>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</si>
  <si>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</si>
  <si>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</si>
  <si>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</si>
  <si>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</si>
  <si>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</si>
  <si>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</si>
  <si>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</si>
  <si>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</si>
  <si>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</si>
  <si>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</si>
  <si>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</si>
  <si>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</si>
  <si>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</si>
  <si>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</si>
  <si>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</si>
  <si>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</si>
  <si>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</si>
  <si>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</si>
  <si>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</si>
  <si>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</si>
  <si>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</si>
  <si>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</si>
  <si>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</si>
  <si>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</si>
  <si>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</si>
  <si>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</si>
  <si>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</si>
  <si>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</si>
  <si>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</si>
  <si>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</si>
  <si>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</si>
  <si>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</si>
  <si>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</si>
  <si>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</si>
  <si>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</si>
  <si>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</si>
  <si>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</si>
  <si>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</si>
  <si>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</si>
  <si>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</si>
  <si>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</si>
  <si>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</si>
  <si>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</si>
  <si>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</si>
  <si>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</si>
  <si>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</si>
  <si>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</si>
  <si>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</si>
  <si>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</si>
  <si>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</si>
  <si>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</si>
  <si>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</si>
  <si>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</si>
  <si>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</si>
  <si>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</si>
  <si>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</si>
  <si>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</si>
  <si>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</si>
  <si>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</si>
  <si>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</si>
  <si>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</si>
  <si>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</si>
  <si>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</si>
  <si>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</si>
  <si>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</si>
  <si>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</si>
  <si>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</si>
  <si>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</si>
  <si>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</si>
  <si>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</si>
  <si>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</si>
  <si>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</si>
  <si>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</si>
  <si>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</si>
  <si>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</si>
  <si>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</si>
  <si>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</si>
  <si>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</si>
  <si>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</si>
  <si>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</si>
  <si>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</si>
  <si>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</si>
  <si>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</si>
  <si>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</si>
  <si>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</si>
  <si>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</si>
  <si>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</si>
  <si>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</si>
  <si>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</si>
  <si>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</si>
  <si>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</si>
  <si>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</si>
  <si>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</si>
  <si>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</si>
  <si>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</si>
  <si>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</si>
  <si>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</si>
  <si>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</si>
  <si>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</si>
  <si>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</si>
  <si>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</si>
  <si>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</si>
  <si>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</si>
  <si>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</si>
  <si>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</si>
  <si>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</si>
  <si>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</si>
  <si>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</si>
  <si>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</si>
  <si>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</si>
  <si>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</si>
  <si>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</si>
  <si>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</si>
  <si>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</si>
  <si>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</si>
  <si>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</si>
  <si>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</si>
  <si>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</si>
  <si>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</si>
  <si>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</si>
  <si>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</si>
  <si>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</si>
  <si>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</si>
  <si>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</si>
  <si>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</si>
  <si>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</si>
  <si>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</si>
  <si>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</si>
  <si>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</si>
  <si>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</si>
  <si>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</si>
  <si>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</si>
  <si>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</si>
  <si>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</si>
  <si>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</si>
  <si>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</si>
  <si>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</si>
  <si>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</si>
  <si>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</si>
  <si>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</si>
  <si>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</si>
  <si>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</si>
  <si>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</si>
  <si>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</si>
  <si>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</si>
  <si>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</si>
  <si>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</si>
  <si>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</si>
  <si>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</si>
  <si>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</si>
  <si>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</si>
  <si>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</si>
  <si>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</si>
  <si>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</si>
  <si>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</si>
  <si>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</si>
  <si>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</si>
  <si>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</si>
  <si>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</si>
  <si>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</si>
  <si>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</si>
  <si>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</si>
  <si>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</si>
  <si>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</si>
  <si>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</si>
  <si>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</si>
  <si>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</si>
  <si>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</si>
  <si>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</si>
  <si>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</si>
  <si>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</si>
  <si>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</si>
  <si>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</si>
  <si>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</si>
  <si>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</si>
  <si>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</si>
  <si>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</si>
  <si>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</si>
  <si>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</si>
  <si>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</si>
  <si>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</si>
  <si>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</si>
  <si>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</si>
  <si>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</si>
  <si>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</si>
  <si>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</si>
  <si>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</si>
  <si>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</si>
  <si>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</si>
  <si>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</si>
  <si>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</si>
  <si>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</si>
  <si>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</si>
  <si>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</si>
  <si>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</si>
  <si>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</si>
  <si>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</si>
  <si>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</si>
  <si>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</si>
  <si>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</si>
  <si>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</si>
  <si>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</si>
  <si>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</si>
  <si>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</si>
  <si>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</si>
  <si>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</si>
  <si>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</si>
  <si>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</si>
  <si>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</si>
  <si>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</si>
  <si>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</si>
  <si>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</si>
  <si>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</si>
  <si>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</si>
  <si>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</si>
  <si>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</si>
  <si>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</si>
  <si>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</si>
  <si>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</si>
  <si>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</si>
  <si>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</si>
  <si>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</si>
  <si>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</si>
  <si>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</si>
  <si>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</si>
  <si>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</si>
  <si>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</si>
  <si>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</si>
  <si>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</si>
  <si>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</si>
  <si>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</si>
  <si>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</si>
  <si>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</si>
  <si>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</si>
  <si>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</si>
  <si>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</si>
  <si>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</si>
  <si>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</si>
  <si>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</si>
  <si>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</si>
  <si>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</si>
  <si>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</si>
  <si>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</si>
  <si>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</si>
  <si>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</si>
  <si>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</si>
  <si>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</si>
  <si>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</si>
  <si>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</si>
  <si>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</si>
  <si>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</si>
  <si>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</si>
  <si>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</si>
  <si>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</si>
  <si>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</si>
  <si>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</si>
  <si>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</si>
  <si>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</si>
  <si>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</si>
  <si>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</si>
  <si>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</si>
  <si>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</si>
  <si>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</si>
  <si>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</si>
  <si>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</si>
  <si>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</si>
  <si>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</si>
  <si>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</si>
  <si>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</si>
  <si>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</si>
  <si>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</si>
  <si>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</si>
  <si>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</si>
  <si>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</si>
  <si>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</si>
  <si>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</si>
  <si>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</si>
  <si>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</si>
  <si>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</si>
  <si>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</si>
  <si>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</si>
  <si>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</si>
  <si>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</si>
  <si>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</si>
  <si>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</si>
  <si>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</si>
  <si>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</si>
  <si>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</si>
  <si>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</si>
  <si>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</si>
  <si>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</si>
  <si>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</si>
  <si>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</si>
  <si>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</si>
  <si>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</si>
  <si>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</si>
  <si>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</si>
  <si>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</si>
  <si>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</si>
  <si>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</si>
  <si>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</si>
  <si>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</si>
  <si>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</si>
  <si>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</si>
  <si>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</si>
  <si>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</si>
  <si>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</si>
  <si>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</si>
  <si>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</si>
  <si>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</si>
  <si>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</si>
  <si>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</si>
  <si>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</si>
  <si>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</si>
  <si>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</si>
  <si>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</si>
  <si>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</si>
  <si>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</si>
  <si>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</si>
  <si>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</si>
  <si>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</si>
  <si>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</si>
  <si>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</si>
  <si>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</si>
  <si>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</si>
  <si>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</si>
  <si>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</si>
  <si>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</si>
  <si>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</si>
  <si>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</si>
  <si>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</si>
  <si>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</si>
  <si>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</si>
  <si>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</si>
  <si>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</si>
  <si>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</si>
  <si>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</si>
  <si>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</si>
  <si>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</si>
  <si>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</si>
  <si>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</si>
  <si>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</si>
  <si>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</si>
  <si>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</si>
  <si>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</si>
  <si>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</si>
  <si>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</si>
  <si>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</si>
  <si>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</si>
  <si>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</si>
  <si>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</si>
  <si>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</si>
  <si>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</si>
  <si>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</si>
  <si>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</si>
  <si>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</si>
  <si>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</si>
  <si>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</si>
  <si>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</si>
  <si>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</si>
  <si>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</si>
  <si>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</si>
  <si>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</si>
  <si>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</si>
  <si>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</si>
  <si>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</si>
  <si>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</si>
  <si>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</si>
  <si>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</si>
  <si>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</si>
  <si>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</si>
  <si>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</si>
  <si>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</si>
  <si>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</si>
  <si>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</si>
  <si>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</si>
  <si>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</si>
  <si>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</si>
  <si>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</si>
  <si>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</si>
  <si>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</si>
  <si>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</si>
  <si>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</si>
  <si>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</si>
  <si>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</si>
  <si>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</si>
  <si>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</si>
  <si>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</si>
  <si>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</si>
  <si>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</si>
  <si>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</si>
  <si>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</si>
  <si>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</si>
  <si>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</si>
  <si>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</si>
  <si>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</si>
  <si>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</si>
  <si>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</si>
  <si>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</si>
  <si>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</si>
  <si>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</si>
  <si>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</si>
  <si>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</si>
  <si>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</si>
  <si>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</si>
  <si>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</si>
  <si>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</si>
  <si>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</si>
  <si>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</si>
  <si>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</si>
  <si>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</si>
  <si>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</si>
  <si>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</si>
  <si>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</si>
  <si>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</si>
  <si>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</si>
  <si>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</si>
  <si>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</si>
  <si>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</si>
  <si>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</si>
  <si>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</si>
  <si>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</si>
  <si>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</si>
  <si>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</si>
  <si>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</si>
  <si>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</si>
  <si>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</si>
  <si>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</si>
  <si>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</si>
  <si>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</si>
  <si>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</si>
  <si>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</si>
  <si>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</si>
  <si>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</si>
  <si>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</si>
  <si>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</si>
  <si>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</si>
  <si>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</si>
  <si>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</si>
  <si>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</si>
  <si>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</si>
  <si>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</si>
  <si>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</si>
  <si>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</si>
  <si>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</si>
  <si>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</si>
  <si>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</si>
  <si>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</si>
  <si>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</si>
  <si>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</si>
  <si>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</si>
  <si>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</si>
  <si>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</si>
  <si>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</si>
  <si>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</si>
  <si>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</si>
  <si>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</si>
  <si>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</si>
  <si>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</si>
  <si>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</si>
  <si>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</si>
  <si>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</si>
  <si>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</si>
  <si>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</si>
  <si>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</si>
  <si>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</si>
  <si>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</si>
  <si>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</si>
  <si>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</si>
  <si>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</si>
  <si>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</si>
  <si>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</si>
  <si>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</si>
  <si>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</si>
  <si>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</si>
  <si>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</si>
  <si>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</si>
  <si>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</si>
  <si>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</si>
  <si>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</si>
  <si>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</si>
  <si>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</si>
  <si>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</si>
  <si>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</si>
  <si>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</si>
  <si>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</si>
  <si>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</si>
  <si>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</si>
  <si>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</si>
  <si>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</si>
  <si>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</si>
  <si>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</si>
  <si>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</si>
  <si>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</si>
  <si>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</si>
  <si>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</si>
  <si>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</si>
  <si>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</si>
  <si>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</si>
  <si>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</si>
  <si>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</si>
  <si>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</si>
  <si>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</si>
  <si>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</si>
  <si>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</si>
  <si>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</si>
  <si>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</si>
  <si>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</si>
  <si>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</si>
  <si>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</si>
  <si>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</si>
  <si>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</si>
  <si>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</si>
  <si>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 474          (зі змінами)</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</si>
  <si>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</si>
  <si>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</si>
  <si>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</si>
  <si>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03.12.2021 року       № 469 (зі змінами)</t>
  </si>
  <si>
    <t>Рішення міської ради від 28.02.2019 року  № 810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</si>
  <si>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</si>
  <si>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</si>
  <si>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</si>
  <si>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</si>
  <si>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</si>
  <si>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</si>
  <si>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t>Виконання інвестиційних проектів в рамках здійснення заходів щодо соціально-економічного розвитку окремих територій</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</si>
  <si>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</si>
  <si>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</si>
  <si>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</si>
  <si>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Бюджет Жмеринської міської територіальної громади</t>
  </si>
  <si>
    <t>в тому числі за рахунок іншої субвенції з Жмеринської міської територіальної громади</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</si>
  <si>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</si>
  <si>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</si>
  <si>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02542000000</t>
  </si>
  <si>
    <t>8000</t>
  </si>
  <si>
    <t>Інша діяльність</t>
  </si>
  <si>
    <t xml:space="preserve">Програма збереження зелених насаджень на території Новгород-Сіверської міської територіальної громади на 2021-2022 роки </t>
  </si>
  <si>
    <t>Рішення міської ради  від 26.03.2021 року      № 154</t>
  </si>
  <si>
    <t>41058800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</si>
  <si>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</si>
  <si>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</si>
  <si>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Ю. Лакоза</t>
  </si>
  <si>
    <t xml:space="preserve"> Секретар міської ради</t>
  </si>
  <si>
    <t>Секретар  міської ради</t>
  </si>
  <si>
    <t xml:space="preserve">по КПКВК </t>
  </si>
  <si>
    <t>в тому числі за рахунок іншої субвенції з обласного бюджету на виконання доручень виборців депутами обласної ради</t>
  </si>
  <si>
    <t xml:space="preserve"> в тому числі за рахунок субвенції з обласного бюджету на здійснення заходів щодо підтримки територій, що зазнали негативного впливу внаслідок збройного конфлікту на сході України</t>
  </si>
  <si>
    <t>Капітальні видатки (за рахунок коштів іншої субвенції  з обласного бюджету)</t>
  </si>
  <si>
    <t>Рішення міської ради  від 03.12.2021 року      № 497</t>
  </si>
  <si>
    <t>Додаток № 1                ПРОЄКТ № 30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рішення19-ої позачергової сесії                                                       Новгород-Сіверської міської ради                     VIII скликання                                                                                             від  грудня 2022 року №   )</t>
  </si>
  <si>
    <r>
      <t>Додаток № 2                          ПРОЄКТ № 30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грудня 2022 року №   )</t>
    </r>
  </si>
  <si>
    <r>
      <t xml:space="preserve">Додаток № 4           ПРОЄКТ № 30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рішення19-ої позачергової сесії Новгород-Сіверської міської ради                                                 VІІI скликання                                                                                     від  грудня 2022 року №   )</t>
    </r>
  </si>
  <si>
    <t>Додаток № 5                   ПРОЄКТ № 30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грудня 2022 року №   )</t>
  </si>
  <si>
    <r>
      <t xml:space="preserve">Додаток № 3            ПРОЄКТ № 30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грудня 2022 року №   )                                                                                                        </t>
    </r>
  </si>
  <si>
    <r>
      <t xml:space="preserve">Додаток № 6                                       ПРОЄКТ № 30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грудня 2022 року №   )</t>
    </r>
  </si>
  <si>
    <r>
      <t xml:space="preserve">Додаток № 6.1                                   ПРОЄКТ № 30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грудня 2022 року №   )</t>
    </r>
  </si>
  <si>
    <r>
      <t xml:space="preserve">Додаток №7                                      ПРОЄКТ № 30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 ої позачергової сесії                                                          Новгород-Сіверської міської ради                                                                        VIII скликання                                                                                           від   грудня 2022 року №   )</t>
    </r>
  </si>
  <si>
    <r>
      <t xml:space="preserve">Додаток № 8                                            ПРОЄКТ № 30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грудня  2022 року №   )                                                                                                                                                                                                                      </t>
    </r>
  </si>
  <si>
    <r>
      <t xml:space="preserve">Додаток № 9                      ПРОЄКТ № 30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грудня 2022 року №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</si>
</sst>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color indexed="63"/>
      </right>
      <top>
        <color indexed="63"/>
      </top>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5" fillId="2" borderId="0" applyNumberFormat="0" applyBorder="0" applyAlignment="0" applyProtection="0"/>
    <xf numFmtId="0" fontId="155" fillId="3" borderId="0" applyNumberFormat="0" applyBorder="0" applyAlignment="0" applyProtection="0"/>
    <xf numFmtId="0" fontId="155" fillId="4" borderId="0" applyNumberFormat="0" applyBorder="0" applyAlignment="0" applyProtection="0"/>
    <xf numFmtId="0" fontId="155" fillId="5" borderId="0" applyNumberFormat="0" applyBorder="0" applyAlignment="0" applyProtection="0"/>
    <xf numFmtId="0" fontId="155" fillId="6" borderId="0" applyNumberFormat="0" applyBorder="0" applyAlignment="0" applyProtection="0"/>
    <xf numFmtId="0" fontId="155" fillId="7" borderId="0" applyNumberFormat="0" applyBorder="0" applyAlignment="0" applyProtection="0"/>
    <xf numFmtId="0" fontId="155" fillId="8" borderId="0" applyNumberFormat="0" applyBorder="0" applyAlignment="0" applyProtection="0"/>
    <xf numFmtId="0" fontId="155" fillId="9" borderId="0" applyNumberFormat="0" applyBorder="0" applyAlignment="0" applyProtection="0"/>
    <xf numFmtId="0" fontId="155" fillId="10" borderId="0" applyNumberFormat="0" applyBorder="0" applyAlignment="0" applyProtection="0"/>
    <xf numFmtId="0" fontId="155" fillId="11" borderId="0" applyNumberFormat="0" applyBorder="0" applyAlignment="0" applyProtection="0"/>
    <xf numFmtId="0" fontId="155" fillId="12" borderId="0" applyNumberFormat="0" applyBorder="0" applyAlignment="0" applyProtection="0"/>
    <xf numFmtId="0" fontId="155" fillId="13" borderId="0" applyNumberFormat="0" applyBorder="0" applyAlignment="0" applyProtection="0"/>
    <xf numFmtId="0" fontId="156" fillId="14" borderId="0" applyNumberFormat="0" applyBorder="0" applyAlignment="0" applyProtection="0"/>
    <xf numFmtId="0" fontId="156" fillId="15" borderId="0" applyNumberFormat="0" applyBorder="0" applyAlignment="0" applyProtection="0"/>
    <xf numFmtId="0" fontId="156" fillId="10" borderId="0" applyNumberFormat="0" applyBorder="0" applyAlignment="0" applyProtection="0"/>
    <xf numFmtId="0" fontId="156" fillId="16" borderId="0" applyNumberFormat="0" applyBorder="0" applyAlignment="0" applyProtection="0"/>
    <xf numFmtId="0" fontId="156" fillId="17" borderId="0" applyNumberFormat="0" applyBorder="0" applyAlignment="0" applyProtection="0"/>
    <xf numFmtId="0" fontId="156" fillId="18" borderId="0" applyNumberFormat="0" applyBorder="0" applyAlignment="0" applyProtection="0"/>
    <xf numFmtId="0" fontId="0" fillId="0" borderId="0">
      <alignment/>
      <protection/>
    </xf>
    <xf numFmtId="0" fontId="156" fillId="19" borderId="0" applyNumberFormat="0" applyBorder="0" applyAlignment="0" applyProtection="0"/>
    <xf numFmtId="0" fontId="156" fillId="20" borderId="0" applyNumberFormat="0" applyBorder="0" applyAlignment="0" applyProtection="0"/>
    <xf numFmtId="0" fontId="156" fillId="21" borderId="0" applyNumberFormat="0" applyBorder="0" applyAlignment="0" applyProtection="0"/>
    <xf numFmtId="0" fontId="156" fillId="22" borderId="0" applyNumberFormat="0" applyBorder="0" applyAlignment="0" applyProtection="0"/>
    <xf numFmtId="0" fontId="156" fillId="23" borderId="0" applyNumberFormat="0" applyBorder="0" applyAlignment="0" applyProtection="0"/>
    <xf numFmtId="0" fontId="156" fillId="24" borderId="0" applyNumberFormat="0" applyBorder="0" applyAlignment="0" applyProtection="0"/>
    <xf numFmtId="0" fontId="157" fillId="25" borderId="1" applyNumberFormat="0" applyAlignment="0" applyProtection="0"/>
    <xf numFmtId="0" fontId="158" fillId="26" borderId="2" applyNumberFormat="0" applyAlignment="0" applyProtection="0"/>
    <xf numFmtId="0" fontId="15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60" fillId="0" borderId="3" applyNumberFormat="0" applyFill="0" applyAlignment="0" applyProtection="0"/>
    <xf numFmtId="0" fontId="161" fillId="0" borderId="4" applyNumberFormat="0" applyFill="0" applyAlignment="0" applyProtection="0"/>
    <xf numFmtId="0" fontId="162" fillId="0" borderId="5" applyNumberFormat="0" applyFill="0" applyAlignment="0" applyProtection="0"/>
    <xf numFmtId="0" fontId="162" fillId="0" borderId="0" applyNumberFormat="0" applyFill="0" applyBorder="0" applyAlignment="0" applyProtection="0"/>
    <xf numFmtId="0" fontId="163" fillId="0" borderId="6" applyNumberFormat="0" applyFill="0" applyAlignment="0" applyProtection="0"/>
    <xf numFmtId="0" fontId="164" fillId="27" borderId="7" applyNumberFormat="0" applyAlignment="0" applyProtection="0"/>
    <xf numFmtId="0" fontId="165" fillId="0" borderId="0" applyNumberFormat="0" applyFill="0" applyBorder="0" applyAlignment="0" applyProtection="0"/>
    <xf numFmtId="0" fontId="16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7" fillId="29" borderId="0" applyNumberFormat="0" applyBorder="0" applyAlignment="0" applyProtection="0"/>
    <xf numFmtId="0" fontId="16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9" fillId="0" borderId="9" applyNumberFormat="0" applyFill="0" applyAlignment="0" applyProtection="0"/>
    <xf numFmtId="0" fontId="28" fillId="0" borderId="0">
      <alignment/>
      <protection/>
    </xf>
    <xf numFmtId="0" fontId="17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71" fillId="31" borderId="0" applyNumberFormat="0" applyBorder="0" applyAlignment="0" applyProtection="0"/>
  </cellStyleXfs>
  <cellXfs count="12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52" fillId="0" borderId="0" xfId="61" applyFont="1" applyBorder="1" applyAlignment="1">
      <alignment horizontal="center"/>
      <protection/>
    </xf>
    <xf numFmtId="0" fontId="54"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3" fillId="0" borderId="13" xfId="61" applyFont="1" applyBorder="1" applyAlignment="1">
      <alignment horizontal="center" vertical="center" wrapText="1"/>
      <protection/>
    </xf>
    <xf numFmtId="0" fontId="53" fillId="0" borderId="14" xfId="61" applyFont="1" applyBorder="1" applyAlignment="1">
      <alignment horizontal="center" vertical="center" wrapText="1"/>
      <protection/>
    </xf>
    <xf numFmtId="0" fontId="54" fillId="0" borderId="0" xfId="61" applyFont="1" applyFill="1">
      <alignment/>
      <protection/>
    </xf>
    <xf numFmtId="0" fontId="28" fillId="0" borderId="0" xfId="61" applyFont="1" applyFill="1">
      <alignment/>
      <protection/>
    </xf>
    <xf numFmtId="0" fontId="56" fillId="0" borderId="0" xfId="61" applyFont="1" applyFill="1">
      <alignment/>
      <protection/>
    </xf>
    <xf numFmtId="0" fontId="57"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9" fillId="0" borderId="0" xfId="61" applyFont="1" applyFill="1">
      <alignment/>
      <protection/>
    </xf>
    <xf numFmtId="0" fontId="37" fillId="33" borderId="16" xfId="60" applyFont="1" applyFill="1" applyBorder="1" applyAlignment="1">
      <alignment horizontal="center" vertical="center" wrapText="1"/>
      <protection/>
    </xf>
    <xf numFmtId="3" fontId="55"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5"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3" fillId="0" borderId="25" xfId="61" applyFont="1" applyBorder="1" applyAlignment="1">
      <alignment horizontal="center" vertical="center" wrapText="1"/>
      <protection/>
    </xf>
    <xf numFmtId="0" fontId="54" fillId="0" borderId="26" xfId="61" applyFont="1" applyFill="1" applyBorder="1">
      <alignment/>
      <protection/>
    </xf>
    <xf numFmtId="0" fontId="53" fillId="0" borderId="12" xfId="61" applyFont="1" applyBorder="1" applyAlignment="1">
      <alignment horizontal="center" vertical="center" wrapText="1"/>
      <protection/>
    </xf>
    <xf numFmtId="0" fontId="53"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7"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3"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5"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31" xfId="61" applyFont="1" applyFill="1" applyBorder="1" applyAlignment="1">
      <alignment horizontal="left" vertical="center" wrapText="1"/>
      <protection/>
    </xf>
    <xf numFmtId="49" fontId="69" fillId="0" borderId="34" xfId="60" applyNumberFormat="1" applyFont="1" applyBorder="1" applyAlignment="1">
      <alignment horizontal="center" vertical="center"/>
      <protection/>
    </xf>
    <xf numFmtId="49" fontId="69" fillId="0" borderId="29" xfId="60" applyNumberFormat="1" applyFont="1" applyBorder="1" applyAlignment="1">
      <alignment horizontal="center" vertical="center"/>
      <protection/>
    </xf>
    <xf numFmtId="0" fontId="69"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9"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9" fillId="0" borderId="31" xfId="61" applyNumberFormat="1" applyFont="1" applyBorder="1" applyAlignment="1">
      <alignment horizontal="left" vertical="center" wrapText="1"/>
      <protection/>
    </xf>
    <xf numFmtId="0" fontId="69" fillId="0" borderId="33" xfId="61" applyFont="1" applyBorder="1" applyAlignment="1">
      <alignment horizontal="left" vertical="center" wrapText="1"/>
      <protection/>
    </xf>
    <xf numFmtId="49" fontId="69"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70" fillId="0" borderId="28" xfId="33" applyFont="1" applyBorder="1" applyAlignment="1">
      <alignment horizontal="left" wrapText="1"/>
      <protection/>
    </xf>
    <xf numFmtId="0" fontId="70" fillId="0" borderId="28" xfId="33" applyFont="1" applyBorder="1" applyAlignment="1">
      <alignment wrapText="1"/>
      <protection/>
    </xf>
    <xf numFmtId="0" fontId="70"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5" fillId="33" borderId="19" xfId="61" applyFont="1" applyFill="1" applyBorder="1" applyAlignment="1">
      <alignment horizontal="center" vertical="top" wrapText="1"/>
      <protection/>
    </xf>
    <xf numFmtId="0" fontId="55"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9" fillId="0" borderId="0" xfId="61" applyFont="1" applyBorder="1" applyAlignment="1">
      <alignment horizontal="left" wrapText="1"/>
      <protection/>
    </xf>
    <xf numFmtId="0" fontId="72" fillId="34" borderId="38" xfId="0" applyNumberFormat="1" applyFont="1" applyFill="1" applyBorder="1" applyAlignment="1" applyProtection="1">
      <alignment horizontal="center" vertical="top" wrapText="1"/>
      <protection/>
    </xf>
    <xf numFmtId="0" fontId="72"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3"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0" borderId="0" xfId="60" applyNumberFormat="1" applyFont="1" applyFill="1">
      <alignment/>
      <protection/>
    </xf>
    <xf numFmtId="49" fontId="58" fillId="33" borderId="10" xfId="60" applyNumberFormat="1" applyFont="1" applyFill="1" applyBorder="1" applyAlignment="1">
      <alignment horizontal="center" vertical="center"/>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32" xfId="60" applyNumberFormat="1" applyFont="1" applyBorder="1" applyAlignment="1">
      <alignment horizontal="center" vertical="center"/>
      <protection/>
    </xf>
    <xf numFmtId="0" fontId="73" fillId="0" borderId="34"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22"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5" xfId="54" applyNumberFormat="1" applyFont="1" applyBorder="1" applyAlignment="1">
      <alignment horizontal="center" vertical="center"/>
      <protection/>
    </xf>
    <xf numFmtId="0" fontId="76"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5" xfId="54" applyNumberFormat="1" applyFont="1" applyBorder="1" applyAlignment="1">
      <alignment horizontal="center" vertical="center"/>
      <protection/>
    </xf>
    <xf numFmtId="49" fontId="70" fillId="34" borderId="10" xfId="54" applyNumberFormat="1" applyFont="1" applyFill="1" applyBorder="1" applyAlignment="1">
      <alignment horizontal="center" vertical="center"/>
      <protection/>
    </xf>
    <xf numFmtId="49" fontId="70" fillId="34" borderId="15" xfId="54"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49" fontId="70" fillId="34" borderId="20" xfId="54" applyNumberFormat="1" applyFont="1" applyFill="1" applyBorder="1" applyAlignment="1">
      <alignment horizontal="center" vertical="center"/>
      <protection/>
    </xf>
    <xf numFmtId="49" fontId="70" fillId="0" borderId="20" xfId="60" applyNumberFormat="1" applyFont="1" applyBorder="1" applyAlignment="1">
      <alignment horizontal="center" vertical="center"/>
      <protection/>
    </xf>
    <xf numFmtId="49" fontId="70"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5" borderId="0" xfId="60" applyNumberFormat="1" applyFont="1" applyFill="1">
      <alignment/>
      <protection/>
    </xf>
    <xf numFmtId="0" fontId="58" fillId="33" borderId="10" xfId="60" applyFont="1" applyFill="1" applyBorder="1" applyAlignment="1">
      <alignment horizontal="center" vertical="center" wrapText="1"/>
      <protection/>
    </xf>
    <xf numFmtId="49" fontId="71" fillId="32" borderId="10" xfId="54" applyNumberFormat="1" applyFont="1" applyFill="1" applyBorder="1" applyAlignment="1">
      <alignment horizontal="center" vertical="center"/>
      <protection/>
    </xf>
    <xf numFmtId="0" fontId="81" fillId="32"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19" xfId="0" applyNumberFormat="1" applyFont="1" applyFill="1" applyBorder="1" applyAlignment="1" applyProtection="1">
      <alignment horizontal="center" vertical="center" wrapText="1"/>
      <protection/>
    </xf>
    <xf numFmtId="0" fontId="70" fillId="0" borderId="19"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22"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5" xfId="60" applyNumberFormat="1" applyFont="1" applyBorder="1" applyAlignment="1">
      <alignment horizontal="center" vertical="center"/>
      <protection/>
    </xf>
    <xf numFmtId="9" fontId="82" fillId="32" borderId="10" xfId="67" applyFont="1" applyFill="1" applyBorder="1" applyAlignment="1">
      <alignment horizontal="center" vertical="center"/>
    </xf>
    <xf numFmtId="49" fontId="82" fillId="32" borderId="15" xfId="60" applyNumberFormat="1" applyFont="1" applyFill="1" applyBorder="1" applyAlignment="1">
      <alignment horizontal="center" vertical="center"/>
      <protection/>
    </xf>
    <xf numFmtId="0" fontId="82"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20"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70"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4" fillId="0" borderId="12" xfId="61" applyFont="1" applyBorder="1" applyAlignment="1">
      <alignment horizontal="center" vertical="center" wrapText="1"/>
      <protection/>
    </xf>
    <xf numFmtId="0" fontId="74" fillId="0" borderId="0" xfId="61" applyFont="1" applyBorder="1" applyAlignment="1">
      <alignment horizontal="center" vertical="center" wrapText="1"/>
      <protection/>
    </xf>
    <xf numFmtId="0" fontId="74" fillId="0" borderId="25" xfId="61" applyFont="1" applyBorder="1" applyAlignment="1">
      <alignment horizontal="center" vertical="center" wrapText="1"/>
      <protection/>
    </xf>
    <xf numFmtId="0" fontId="74" fillId="0" borderId="13" xfId="61" applyFont="1" applyBorder="1" applyAlignment="1">
      <alignment horizontal="center" vertical="center" wrapText="1"/>
      <protection/>
    </xf>
    <xf numFmtId="49" fontId="70" fillId="34" borderId="29" xfId="54" applyNumberFormat="1" applyFont="1" applyFill="1" applyBorder="1" applyAlignment="1">
      <alignment horizontal="center" vertical="center"/>
      <protection/>
    </xf>
    <xf numFmtId="0" fontId="70" fillId="34" borderId="10" xfId="0" applyNumberFormat="1" applyFont="1" applyFill="1" applyBorder="1" applyAlignment="1" applyProtection="1">
      <alignment vertical="center" wrapText="1"/>
      <protection/>
    </xf>
    <xf numFmtId="0" fontId="70" fillId="34" borderId="10" xfId="54" applyFont="1" applyFill="1" applyBorder="1" applyAlignment="1">
      <alignment horizontal="center" vertical="center"/>
      <protection/>
    </xf>
    <xf numFmtId="0" fontId="70" fillId="34"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81" fillId="0" borderId="41" xfId="61" applyFont="1" applyBorder="1" applyAlignment="1">
      <alignment horizontal="center" vertical="center" wrapText="1"/>
      <protection/>
    </xf>
    <xf numFmtId="0" fontId="81"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5" xfId="54" applyNumberFormat="1" applyFont="1" applyBorder="1" applyAlignment="1">
      <alignment horizontal="center" vertical="center"/>
      <protection/>
    </xf>
    <xf numFmtId="0" fontId="89"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3" fillId="34" borderId="0" xfId="60" applyNumberFormat="1" applyFont="1" applyFill="1">
      <alignment/>
      <protection/>
    </xf>
    <xf numFmtId="49" fontId="71" fillId="34" borderId="10" xfId="54" applyNumberFormat="1" applyFont="1" applyFill="1" applyBorder="1" applyAlignment="1">
      <alignment horizontal="center" vertical="center"/>
      <protection/>
    </xf>
    <xf numFmtId="0" fontId="81" fillId="34" borderId="10" xfId="60" applyFont="1" applyFill="1" applyBorder="1" applyAlignment="1">
      <alignment vertical="center" wrapText="1"/>
      <protection/>
    </xf>
    <xf numFmtId="0" fontId="73" fillId="34" borderId="0" xfId="60" applyFont="1" applyFill="1">
      <alignment/>
      <protection/>
    </xf>
    <xf numFmtId="0" fontId="71" fillId="34" borderId="10" xfId="60" applyFont="1" applyFill="1" applyBorder="1" applyAlignment="1">
      <alignment vertical="center" wrapText="1"/>
      <protection/>
    </xf>
    <xf numFmtId="0" fontId="70"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70"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70"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70" fillId="34" borderId="23" xfId="60" applyNumberFormat="1" applyFont="1" applyFill="1" applyBorder="1" applyAlignment="1">
      <alignment horizontal="center"/>
      <protection/>
    </xf>
    <xf numFmtId="0" fontId="70"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3" fillId="34" borderId="10" xfId="60" applyNumberFormat="1" applyFont="1" applyFill="1" applyBorder="1" applyAlignment="1">
      <alignment horizontal="center"/>
      <protection/>
    </xf>
    <xf numFmtId="0" fontId="73" fillId="34" borderId="34" xfId="69" applyNumberFormat="1" applyFont="1" applyFill="1" applyBorder="1" applyAlignment="1">
      <alignment horizontal="center" vertical="center"/>
      <protection/>
    </xf>
    <xf numFmtId="49" fontId="73" fillId="34" borderId="10" xfId="60" applyNumberFormat="1" applyFont="1" applyFill="1" applyBorder="1" applyAlignment="1">
      <alignment horizontal="left" wrapText="1"/>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3" fillId="0" borderId="0" xfId="61" applyFont="1">
      <alignment/>
      <protection/>
    </xf>
    <xf numFmtId="0" fontId="94" fillId="0" borderId="10" xfId="61" applyFont="1" applyFill="1" applyBorder="1" applyAlignment="1">
      <alignment horizontal="left" vertical="center" wrapText="1"/>
      <protection/>
    </xf>
    <xf numFmtId="0" fontId="94" fillId="0" borderId="19" xfId="61" applyFont="1" applyFill="1" applyBorder="1" applyAlignment="1">
      <alignment horizontal="right" vertical="center" wrapText="1"/>
      <protection/>
    </xf>
    <xf numFmtId="0" fontId="94" fillId="0" borderId="19" xfId="61" applyFont="1" applyBorder="1" applyAlignment="1">
      <alignment horizontal="right" vertical="center" wrapText="1"/>
      <protection/>
    </xf>
    <xf numFmtId="0" fontId="93" fillId="0" borderId="0" xfId="61" applyFont="1" applyFill="1">
      <alignment/>
      <protection/>
    </xf>
    <xf numFmtId="49" fontId="96" fillId="0" borderId="10" xfId="54" applyNumberFormat="1" applyFont="1" applyFill="1" applyBorder="1" applyAlignment="1">
      <alignment horizontal="center" vertical="center"/>
      <protection/>
    </xf>
    <xf numFmtId="0" fontId="94" fillId="0" borderId="19" xfId="61" applyFont="1" applyFill="1" applyBorder="1" applyAlignment="1">
      <alignment horizontal="left" vertical="center" wrapText="1"/>
      <protection/>
    </xf>
    <xf numFmtId="49" fontId="91" fillId="0" borderId="10" xfId="60" applyNumberFormat="1" applyFont="1" applyBorder="1" applyAlignment="1">
      <alignment horizontal="center" vertical="center"/>
      <protection/>
    </xf>
    <xf numFmtId="49" fontId="91" fillId="0" borderId="32" xfId="60" applyNumberFormat="1" applyFont="1" applyBorder="1" applyAlignment="1">
      <alignment horizontal="center" vertical="center"/>
      <protection/>
    </xf>
    <xf numFmtId="49" fontId="91" fillId="0" borderId="20" xfId="60" applyNumberFormat="1" applyFont="1" applyBorder="1" applyAlignment="1">
      <alignment horizontal="center" vertical="center"/>
      <protection/>
    </xf>
    <xf numFmtId="49" fontId="91" fillId="0" borderId="10" xfId="60" applyNumberFormat="1" applyFont="1" applyBorder="1" applyAlignment="1">
      <alignment horizontal="left" vertical="center" wrapText="1"/>
      <protection/>
    </xf>
    <xf numFmtId="0" fontId="94" fillId="34" borderId="10" xfId="61" applyFont="1" applyFill="1" applyBorder="1" applyAlignment="1">
      <alignment horizontal="left" vertical="center" wrapText="1"/>
      <protection/>
    </xf>
    <xf numFmtId="0" fontId="94" fillId="34" borderId="19" xfId="61" applyFont="1" applyFill="1" applyBorder="1" applyAlignment="1">
      <alignment horizontal="left" vertical="center" wrapText="1"/>
      <protection/>
    </xf>
    <xf numFmtId="49" fontId="91" fillId="0" borderId="0" xfId="60" applyNumberFormat="1" applyFont="1" applyBorder="1" applyAlignment="1">
      <alignment horizontal="center" vertical="center"/>
      <protection/>
    </xf>
    <xf numFmtId="49" fontId="91" fillId="0" borderId="23" xfId="60" applyNumberFormat="1" applyFont="1" applyBorder="1" applyAlignment="1">
      <alignment horizontal="center" vertical="center"/>
      <protection/>
    </xf>
    <xf numFmtId="49" fontId="91" fillId="0" borderId="0" xfId="60" applyNumberFormat="1" applyFont="1" applyBorder="1" applyAlignment="1">
      <alignment horizontal="left" vertical="center" wrapText="1"/>
      <protection/>
    </xf>
    <xf numFmtId="3" fontId="94" fillId="0" borderId="10" xfId="61" applyNumberFormat="1" applyFont="1" applyFill="1" applyBorder="1" applyAlignment="1">
      <alignment horizontal="right" vertical="center"/>
      <protection/>
    </xf>
    <xf numFmtId="0" fontId="96" fillId="0" borderId="18" xfId="54" applyFont="1" applyFill="1" applyBorder="1" applyAlignment="1">
      <alignment horizontal="center" vertical="center"/>
      <protection/>
    </xf>
    <xf numFmtId="49" fontId="96" fillId="0" borderId="18" xfId="54" applyNumberFormat="1" applyFont="1" applyBorder="1" applyAlignment="1">
      <alignment horizontal="center" vertical="center"/>
      <protection/>
    </xf>
    <xf numFmtId="0" fontId="96" fillId="0" borderId="18" xfId="61" applyFont="1" applyFill="1" applyBorder="1" applyAlignment="1">
      <alignment horizontal="justify" vertical="center" wrapText="1"/>
      <protection/>
    </xf>
    <xf numFmtId="0" fontId="99" fillId="0" borderId="0" xfId="61" applyFont="1" applyFill="1">
      <alignment/>
      <protection/>
    </xf>
    <xf numFmtId="0" fontId="102" fillId="0" borderId="0" xfId="61" applyFont="1">
      <alignment/>
      <protection/>
    </xf>
    <xf numFmtId="49" fontId="99" fillId="0" borderId="0" xfId="61" applyNumberFormat="1" applyFont="1" applyFill="1" applyBorder="1" applyAlignment="1" applyProtection="1">
      <alignment horizontal="center"/>
      <protection locked="0"/>
    </xf>
    <xf numFmtId="0" fontId="103" fillId="0" borderId="0" xfId="61" applyFont="1" applyFill="1" applyBorder="1" applyAlignment="1" applyProtection="1">
      <alignment horizontal="left" vertical="top" wrapText="1"/>
      <protection locked="0"/>
    </xf>
    <xf numFmtId="3" fontId="104" fillId="0" borderId="0" xfId="61" applyNumberFormat="1" applyFont="1" applyFill="1" applyBorder="1" applyProtection="1">
      <alignment/>
      <protection locked="0"/>
    </xf>
    <xf numFmtId="49" fontId="102" fillId="0" borderId="0" xfId="61" applyNumberFormat="1" applyFont="1" applyFill="1" applyAlignment="1" applyProtection="1">
      <alignment horizontal="center"/>
      <protection locked="0"/>
    </xf>
    <xf numFmtId="0" fontId="102" fillId="0" borderId="0" xfId="61" applyFont="1" applyAlignment="1" applyProtection="1">
      <alignment horizontal="left" vertical="top" wrapText="1"/>
      <protection locked="0"/>
    </xf>
    <xf numFmtId="196" fontId="102" fillId="0" borderId="0" xfId="61" applyNumberFormat="1" applyFont="1" applyFill="1" applyProtection="1">
      <alignment/>
      <protection locked="0"/>
    </xf>
    <xf numFmtId="0" fontId="99" fillId="0" borderId="0" xfId="61" applyFont="1">
      <alignment/>
      <protection/>
    </xf>
    <xf numFmtId="0" fontId="102" fillId="0" borderId="0" xfId="61" applyFont="1" applyProtection="1">
      <alignment/>
      <protection locked="0"/>
    </xf>
    <xf numFmtId="196" fontId="102" fillId="0" borderId="0" xfId="61" applyNumberFormat="1" applyFont="1" applyProtection="1">
      <alignment/>
      <protection locked="0"/>
    </xf>
    <xf numFmtId="0" fontId="102"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7" fillId="0" borderId="10" xfId="54" applyNumberFormat="1" applyFont="1" applyFill="1" applyBorder="1" applyAlignment="1">
      <alignment horizontal="center" vertical="center"/>
      <protection/>
    </xf>
    <xf numFmtId="49" fontId="97" fillId="0" borderId="10" xfId="54" applyNumberFormat="1" applyFont="1" applyBorder="1" applyAlignment="1">
      <alignment horizontal="center" vertical="center"/>
      <protection/>
    </xf>
    <xf numFmtId="0" fontId="97"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6"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5" fillId="34" borderId="38" xfId="0" applyNumberFormat="1" applyFont="1" applyFill="1" applyBorder="1" applyAlignment="1" applyProtection="1">
      <alignment horizontal="center" vertical="top" wrapText="1"/>
      <protection/>
    </xf>
    <xf numFmtId="0" fontId="105" fillId="34" borderId="38" xfId="0" applyNumberFormat="1" applyFont="1" applyFill="1" applyBorder="1" applyAlignment="1" applyProtection="1">
      <alignment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70" fillId="34" borderId="10" xfId="60" applyFont="1" applyFill="1" applyBorder="1" applyAlignment="1">
      <alignment wrapText="1"/>
      <protection/>
    </xf>
    <xf numFmtId="0" fontId="73" fillId="0" borderId="10" xfId="61" applyFont="1" applyFill="1" applyBorder="1" applyAlignment="1">
      <alignment horizontal="left" vertical="center" wrapText="1"/>
      <protection/>
    </xf>
    <xf numFmtId="0" fontId="110" fillId="0" borderId="0" xfId="61" applyFont="1" applyAlignment="1" applyProtection="1">
      <alignment horizontal="center" wrapText="1"/>
      <protection locked="0"/>
    </xf>
    <xf numFmtId="0" fontId="7" fillId="0" borderId="0" xfId="61" applyFont="1" applyAlignment="1">
      <alignment horizontal="center"/>
      <protection/>
    </xf>
    <xf numFmtId="0" fontId="109"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70"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1"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1" fillId="0" borderId="0" xfId="61" applyFont="1">
      <alignment/>
      <protection/>
    </xf>
    <xf numFmtId="49" fontId="37" fillId="34"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2"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70" fillId="34" borderId="23" xfId="60" applyNumberFormat="1" applyFont="1" applyFill="1" applyBorder="1" applyAlignment="1">
      <alignment horizontal="center" vertical="center"/>
      <protection/>
    </xf>
    <xf numFmtId="49" fontId="70" fillId="34"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4"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3"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2"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3" fillId="36" borderId="0" xfId="61" applyFont="1" applyFill="1">
      <alignment/>
      <protection/>
    </xf>
    <xf numFmtId="49" fontId="91" fillId="36" borderId="10" xfId="60" applyNumberFormat="1" applyFont="1" applyFill="1" applyBorder="1" applyAlignment="1">
      <alignment horizontal="center" vertical="center"/>
      <protection/>
    </xf>
    <xf numFmtId="49" fontId="91" fillId="36" borderId="10" xfId="60" applyNumberFormat="1" applyFont="1" applyFill="1" applyBorder="1" applyAlignment="1">
      <alignment horizontal="left" vertical="center" wrapText="1"/>
      <protection/>
    </xf>
    <xf numFmtId="0" fontId="94" fillId="36" borderId="10" xfId="61" applyFont="1" applyFill="1" applyBorder="1" applyAlignment="1">
      <alignment horizontal="center" vertical="center" wrapText="1"/>
      <protection/>
    </xf>
    <xf numFmtId="0" fontId="94"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5" fillId="0" borderId="14" xfId="61" applyFont="1" applyBorder="1" applyAlignment="1" applyProtection="1">
      <alignment horizontal="center" vertical="center" wrapText="1"/>
      <protection locked="0"/>
    </xf>
    <xf numFmtId="0" fontId="97" fillId="0" borderId="0" xfId="61" applyFont="1" applyFill="1" applyAlignment="1">
      <alignment horizontal="center" vertical="center"/>
      <protection/>
    </xf>
    <xf numFmtId="0" fontId="57" fillId="34" borderId="0" xfId="61" applyFont="1" applyFill="1">
      <alignment/>
      <protection/>
    </xf>
    <xf numFmtId="49" fontId="73" fillId="34" borderId="10" xfId="60" applyNumberFormat="1" applyFont="1" applyFill="1" applyBorder="1" applyAlignment="1">
      <alignment horizontal="left" vertical="center" wrapText="1"/>
      <protection/>
    </xf>
    <xf numFmtId="0" fontId="73" fillId="34" borderId="10" xfId="61" applyFont="1" applyFill="1" applyBorder="1" applyAlignment="1">
      <alignment horizontal="center" vertical="center" wrapText="1"/>
      <protection/>
    </xf>
    <xf numFmtId="0" fontId="117" fillId="34" borderId="0" xfId="61" applyFont="1" applyFill="1">
      <alignment/>
      <protection/>
    </xf>
    <xf numFmtId="0" fontId="93" fillId="34" borderId="0" xfId="61" applyFont="1" applyFill="1">
      <alignment/>
      <protection/>
    </xf>
    <xf numFmtId="49" fontId="97" fillId="34" borderId="10" xfId="54" applyNumberFormat="1" applyFont="1" applyFill="1" applyBorder="1" applyAlignment="1">
      <alignment horizontal="center" vertical="center"/>
      <protection/>
    </xf>
    <xf numFmtId="0" fontId="96" fillId="34" borderId="10" xfId="0" applyNumberFormat="1" applyFont="1" applyFill="1" applyBorder="1" applyAlignment="1" applyProtection="1">
      <alignment vertical="top" wrapText="1"/>
      <protection/>
    </xf>
    <xf numFmtId="49" fontId="91" fillId="34" borderId="10" xfId="60" applyNumberFormat="1" applyFont="1" applyFill="1" applyBorder="1" applyAlignment="1">
      <alignment horizontal="center" vertical="center"/>
      <protection/>
    </xf>
    <xf numFmtId="49" fontId="91" fillId="34" borderId="10" xfId="60" applyNumberFormat="1" applyFont="1" applyFill="1" applyBorder="1" applyAlignment="1">
      <alignment horizontal="left" vertical="center" wrapText="1"/>
      <protection/>
    </xf>
    <xf numFmtId="49" fontId="73" fillId="34" borderId="10" xfId="61" applyNumberFormat="1" applyFont="1" applyFill="1" applyBorder="1" applyAlignment="1">
      <alignment horizontal="center" vertical="center" wrapText="1"/>
      <protection/>
    </xf>
    <xf numFmtId="0" fontId="73" fillId="34" borderId="10" xfId="69" applyNumberFormat="1" applyFont="1" applyFill="1" applyBorder="1" applyAlignment="1">
      <alignment horizontal="center" vertical="center"/>
      <protection/>
    </xf>
    <xf numFmtId="0" fontId="70" fillId="34" borderId="10" xfId="61" applyFont="1" applyFill="1" applyBorder="1" applyAlignment="1">
      <alignment horizontal="center" vertical="center" wrapText="1"/>
      <protection/>
    </xf>
    <xf numFmtId="49" fontId="73" fillId="34" borderId="10" xfId="69" applyNumberFormat="1" applyFont="1" applyFill="1" applyBorder="1" applyAlignment="1">
      <alignment horizontal="center" vertical="center"/>
      <protection/>
    </xf>
    <xf numFmtId="0" fontId="83" fillId="34" borderId="10" xfId="0" applyNumberFormat="1" applyFont="1" applyFill="1" applyBorder="1" applyAlignment="1" applyProtection="1">
      <alignment horizontal="center" vertical="center" wrapText="1"/>
      <protection/>
    </xf>
    <xf numFmtId="49" fontId="96" fillId="34" borderId="10" xfId="54" applyNumberFormat="1" applyFont="1" applyFill="1" applyBorder="1" applyAlignment="1">
      <alignment horizontal="center" vertical="center"/>
      <protection/>
    </xf>
    <xf numFmtId="0" fontId="96" fillId="34" borderId="10" xfId="60" applyFont="1" applyFill="1" applyBorder="1" applyAlignment="1">
      <alignment vertical="center" wrapText="1"/>
      <protection/>
    </xf>
    <xf numFmtId="0" fontId="97" fillId="34" borderId="10" xfId="60" applyFont="1" applyFill="1" applyBorder="1" applyAlignment="1">
      <alignment vertical="center" wrapText="1"/>
      <protection/>
    </xf>
    <xf numFmtId="0" fontId="93" fillId="34" borderId="26" xfId="61" applyFont="1" applyFill="1" applyBorder="1">
      <alignment/>
      <protection/>
    </xf>
    <xf numFmtId="0" fontId="57" fillId="34" borderId="0" xfId="61" applyFont="1" applyFill="1" applyBorder="1">
      <alignment/>
      <protection/>
    </xf>
    <xf numFmtId="0" fontId="117" fillId="34" borderId="0" xfId="61" applyFont="1" applyFill="1" applyBorder="1">
      <alignment/>
      <protection/>
    </xf>
    <xf numFmtId="0" fontId="73" fillId="34" borderId="10" xfId="60" applyFont="1" applyFill="1" applyBorder="1" applyAlignment="1">
      <alignment horizontal="left" vertical="center" wrapText="1"/>
      <protection/>
    </xf>
    <xf numFmtId="0" fontId="111" fillId="34" borderId="0" xfId="61" applyFont="1" applyFill="1">
      <alignment/>
      <protection/>
    </xf>
    <xf numFmtId="49" fontId="9" fillId="34" borderId="10" xfId="54" applyNumberFormat="1" applyFont="1" applyFill="1" applyBorder="1" applyAlignment="1">
      <alignment horizontal="center" vertical="center" wrapText="1"/>
      <protection/>
    </xf>
    <xf numFmtId="0" fontId="119" fillId="34" borderId="0" xfId="61" applyFont="1" applyFill="1">
      <alignment/>
      <protection/>
    </xf>
    <xf numFmtId="0" fontId="94" fillId="34" borderId="10" xfId="61" applyFont="1" applyFill="1" applyBorder="1" applyAlignment="1">
      <alignment horizontal="left" vertical="center" wrapText="1"/>
      <protection/>
    </xf>
    <xf numFmtId="0" fontId="99" fillId="34" borderId="0" xfId="61" applyFont="1" applyFill="1">
      <alignment/>
      <protection/>
    </xf>
    <xf numFmtId="49" fontId="94" fillId="34" borderId="10" xfId="61" applyNumberFormat="1" applyFont="1" applyFill="1" applyBorder="1" applyAlignment="1">
      <alignment horizontal="center" vertical="center"/>
      <protection/>
    </xf>
    <xf numFmtId="0" fontId="100" fillId="34" borderId="10" xfId="60" applyFont="1" applyFill="1" applyBorder="1" applyAlignment="1">
      <alignment vertical="center" wrapText="1"/>
      <protection/>
    </xf>
    <xf numFmtId="49" fontId="73" fillId="34" borderId="10" xfId="61" applyNumberFormat="1" applyFont="1" applyFill="1" applyBorder="1" applyAlignment="1">
      <alignment horizontal="left" vertical="center" wrapText="1"/>
      <protection/>
    </xf>
    <xf numFmtId="0" fontId="85" fillId="34" borderId="0" xfId="61" applyFont="1" applyFill="1">
      <alignment/>
      <protection/>
    </xf>
    <xf numFmtId="49" fontId="96" fillId="34" borderId="10" xfId="60" applyNumberFormat="1" applyFont="1" applyFill="1" applyBorder="1" applyAlignment="1">
      <alignment horizontal="center"/>
      <protection/>
    </xf>
    <xf numFmtId="0" fontId="73" fillId="34" borderId="10" xfId="61" applyFont="1" applyFill="1" applyBorder="1" applyAlignment="1">
      <alignment horizontal="center" vertical="center" wrapText="1"/>
      <protection/>
    </xf>
    <xf numFmtId="0" fontId="119"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70" fillId="34" borderId="10" xfId="0" applyNumberFormat="1" applyFont="1" applyFill="1" applyBorder="1" applyAlignment="1">
      <alignment horizontal="center" vertical="center" wrapText="1"/>
    </xf>
    <xf numFmtId="2" fontId="70"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70"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3" fillId="34" borderId="10" xfId="60" applyNumberFormat="1" applyFont="1" applyFill="1" applyBorder="1" applyAlignment="1">
      <alignment horizontal="center" vertical="center" wrapText="1"/>
      <protection/>
    </xf>
    <xf numFmtId="0" fontId="70" fillId="34" borderId="10" xfId="60" applyFont="1" applyFill="1" applyBorder="1" applyAlignment="1">
      <alignment horizontal="center" vertical="center" wrapText="1"/>
      <protection/>
    </xf>
    <xf numFmtId="0" fontId="96" fillId="34" borderId="10" xfId="54" applyFont="1" applyFill="1" applyBorder="1" applyAlignment="1">
      <alignment horizontal="center" vertical="center"/>
      <protection/>
    </xf>
    <xf numFmtId="0" fontId="96" fillId="34" borderId="10" xfId="60" applyFont="1" applyFill="1" applyBorder="1" applyAlignment="1">
      <alignment horizontal="justify" vertical="center" wrapText="1"/>
      <protection/>
    </xf>
    <xf numFmtId="49" fontId="70" fillId="34" borderId="10" xfId="54" applyNumberFormat="1" applyFont="1" applyFill="1" applyBorder="1" applyAlignment="1">
      <alignment horizontal="center" vertical="center" wrapText="1"/>
      <protection/>
    </xf>
    <xf numFmtId="49" fontId="94" fillId="34" borderId="10" xfId="60" applyNumberFormat="1" applyFont="1" applyFill="1" applyBorder="1" applyAlignment="1">
      <alignment horizontal="center" vertical="center"/>
      <protection/>
    </xf>
    <xf numFmtId="49" fontId="94" fillId="34" borderId="10" xfId="60" applyNumberFormat="1" applyFont="1" applyFill="1" applyBorder="1" applyAlignment="1">
      <alignment horizontal="left" vertical="center" wrapText="1"/>
      <protection/>
    </xf>
    <xf numFmtId="0" fontId="96" fillId="34" borderId="10" xfId="60" applyFont="1" applyFill="1" applyBorder="1" applyAlignment="1">
      <alignment horizontal="justify" vertical="top" wrapText="1"/>
      <protection/>
    </xf>
    <xf numFmtId="0" fontId="102" fillId="34"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5" fillId="0" borderId="0" xfId="61" applyFont="1">
      <alignment/>
      <protection/>
    </xf>
    <xf numFmtId="3" fontId="37" fillId="33" borderId="10" xfId="61" applyNumberFormat="1" applyFont="1" applyFill="1" applyBorder="1" applyAlignment="1">
      <alignment horizontal="right"/>
      <protection/>
    </xf>
    <xf numFmtId="197" fontId="81" fillId="33" borderId="10" xfId="69"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3" fontId="13" fillId="34" borderId="20" xfId="61" applyNumberFormat="1" applyFont="1" applyFill="1" applyBorder="1" applyAlignment="1">
      <alignment horizontal="center" vertical="center"/>
      <protection/>
    </xf>
    <xf numFmtId="3" fontId="70" fillId="0" borderId="10" xfId="69" applyNumberFormat="1" applyFont="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6" fillId="0" borderId="0" xfId="61" applyFont="1">
      <alignment/>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70"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6"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7"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6" xfId="55" applyFont="1" applyBorder="1" applyAlignment="1">
      <alignment horizontal="center" vertical="center" wrapText="1"/>
      <protection/>
    </xf>
    <xf numFmtId="0" fontId="119" fillId="34" borderId="29" xfId="61" applyFont="1" applyFill="1" applyBorder="1">
      <alignment/>
      <protection/>
    </xf>
    <xf numFmtId="0" fontId="94" fillId="34" borderId="10" xfId="61" applyFont="1" applyFill="1" applyBorder="1" applyAlignment="1">
      <alignment horizontal="center" vertical="center" wrapText="1"/>
      <protection/>
    </xf>
    <xf numFmtId="49" fontId="73" fillId="34" borderId="10" xfId="61" applyNumberFormat="1" applyFont="1" applyFill="1" applyBorder="1" applyAlignment="1">
      <alignment horizontal="center" vertical="center"/>
      <protection/>
    </xf>
    <xf numFmtId="0" fontId="73" fillId="34" borderId="10" xfId="61" applyFont="1" applyFill="1" applyBorder="1" applyAlignment="1">
      <alignment horizontal="left" vertical="center" wrapText="1"/>
      <protection/>
    </xf>
    <xf numFmtId="0" fontId="73" fillId="34" borderId="10" xfId="61" applyFont="1" applyFill="1" applyBorder="1" applyAlignment="1">
      <alignment horizontal="center" vertical="distributed" wrapText="1"/>
      <protection/>
    </xf>
    <xf numFmtId="0" fontId="70" fillId="34" borderId="10" xfId="0" applyNumberFormat="1" applyFont="1" applyFill="1" applyBorder="1" applyAlignment="1" applyProtection="1">
      <alignment horizontal="center" vertical="top" wrapText="1"/>
      <protection/>
    </xf>
    <xf numFmtId="0" fontId="96" fillId="0" borderId="10" xfId="54"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6" fillId="34" borderId="10" xfId="60" applyNumberFormat="1" applyFont="1" applyFill="1" applyBorder="1" applyAlignment="1">
      <alignment horizontal="center" vertical="center"/>
      <protection/>
    </xf>
    <xf numFmtId="0" fontId="99"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3" fillId="34" borderId="10" xfId="60" applyFont="1" applyFill="1" applyBorder="1" applyAlignment="1">
      <alignment vertical="center" wrapText="1"/>
      <protection/>
    </xf>
    <xf numFmtId="3" fontId="73" fillId="0" borderId="10" xfId="61" applyNumberFormat="1" applyFont="1" applyFill="1" applyBorder="1" applyAlignment="1">
      <alignment horizontal="right" vertical="center" wrapText="1"/>
      <protection/>
    </xf>
    <xf numFmtId="0" fontId="73" fillId="0" borderId="10" xfId="61" applyFont="1" applyBorder="1" applyAlignment="1">
      <alignment horizontal="center" vertical="center" wrapText="1"/>
      <protection/>
    </xf>
    <xf numFmtId="0" fontId="91" fillId="0"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wrapText="1"/>
      <protection/>
    </xf>
    <xf numFmtId="0" fontId="91"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3"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center" vertical="center" wrapText="1"/>
      <protection/>
    </xf>
    <xf numFmtId="0" fontId="70" fillId="37" borderId="10" xfId="55" applyFont="1" applyFill="1" applyBorder="1" applyAlignment="1">
      <alignment horizontal="left" vertical="center" wrapText="1"/>
      <protection/>
    </xf>
    <xf numFmtId="3" fontId="73" fillId="37" borderId="10" xfId="61" applyNumberFormat="1" applyFont="1" applyFill="1" applyBorder="1" applyAlignment="1">
      <alignment horizontal="right"/>
      <protection/>
    </xf>
    <xf numFmtId="197" fontId="70" fillId="37" borderId="10" xfId="69" applyNumberFormat="1" applyFont="1" applyFill="1" applyBorder="1" applyAlignment="1">
      <alignment horizontal="center" vertical="center" wrapText="1"/>
      <protection/>
    </xf>
    <xf numFmtId="0" fontId="111" fillId="37" borderId="0" xfId="61" applyFont="1" applyFill="1">
      <alignment/>
      <protection/>
    </xf>
    <xf numFmtId="49" fontId="70" fillId="0" borderId="22" xfId="54" applyNumberFormat="1" applyFont="1" applyFill="1" applyBorder="1" applyAlignment="1">
      <alignment horizontal="center" vertical="center"/>
      <protection/>
    </xf>
    <xf numFmtId="49" fontId="70" fillId="37" borderId="10" xfId="54" applyNumberFormat="1" applyFont="1" applyFill="1" applyBorder="1" applyAlignment="1">
      <alignment horizontal="center" vertical="center"/>
      <protection/>
    </xf>
    <xf numFmtId="0" fontId="70" fillId="37" borderId="10" xfId="60" applyFont="1" applyFill="1" applyBorder="1" applyAlignment="1">
      <alignment vertical="center" wrapText="1"/>
      <protection/>
    </xf>
    <xf numFmtId="0" fontId="70"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8" fillId="0" borderId="0" xfId="60" applyNumberFormat="1" applyFont="1" applyBorder="1" applyAlignment="1">
      <alignment horizontal="left" vertical="center" wrapText="1"/>
      <protection/>
    </xf>
    <xf numFmtId="1" fontId="172" fillId="37" borderId="0" xfId="60" applyNumberFormat="1" applyFont="1" applyFill="1">
      <alignment/>
      <protection/>
    </xf>
    <xf numFmtId="49" fontId="173" fillId="37" borderId="10" xfId="54" applyNumberFormat="1" applyFont="1" applyFill="1" applyBorder="1" applyAlignment="1">
      <alignment horizontal="center" vertical="center"/>
      <protection/>
    </xf>
    <xf numFmtId="0" fontId="172" fillId="37" borderId="0" xfId="60" applyFont="1" applyFill="1">
      <alignment/>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3" fillId="0" borderId="10" xfId="60" applyNumberFormat="1" applyFont="1" applyBorder="1" applyAlignment="1">
      <alignment horizontal="right" vertical="center" wrapText="1"/>
      <protection/>
    </xf>
    <xf numFmtId="2" fontId="70" fillId="0" borderId="10" xfId="60" applyNumberFormat="1" applyFont="1" applyBorder="1" applyAlignment="1">
      <alignment horizontal="center" vertical="center"/>
      <protection/>
    </xf>
    <xf numFmtId="2" fontId="73" fillId="0" borderId="10" xfId="60" applyNumberFormat="1" applyFont="1" applyFill="1" applyBorder="1" applyAlignment="1">
      <alignment horizontal="right" vertical="center" wrapText="1"/>
      <protection/>
    </xf>
    <xf numFmtId="2" fontId="76"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79" fillId="0" borderId="10" xfId="60" applyNumberFormat="1" applyFont="1" applyBorder="1" applyAlignment="1">
      <alignment horizontal="center" vertical="center"/>
      <protection/>
    </xf>
    <xf numFmtId="2" fontId="78"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3" fillId="0" borderId="10" xfId="60" applyNumberFormat="1" applyFont="1" applyFill="1" applyBorder="1" applyAlignment="1">
      <alignment horizontal="right" vertical="center"/>
      <protection/>
    </xf>
    <xf numFmtId="2" fontId="73" fillId="0" borderId="10" xfId="60" applyNumberFormat="1" applyFont="1" applyBorder="1" applyAlignment="1">
      <alignment horizontal="right" vertical="center"/>
      <protection/>
    </xf>
    <xf numFmtId="2" fontId="70" fillId="0" borderId="10" xfId="60" applyNumberFormat="1" applyFont="1" applyFill="1" applyBorder="1" applyAlignment="1">
      <alignment horizontal="right" vertical="center" wrapText="1"/>
      <protection/>
    </xf>
    <xf numFmtId="2" fontId="79" fillId="0" borderId="10" xfId="60" applyNumberFormat="1" applyFont="1" applyFill="1" applyBorder="1" applyAlignment="1">
      <alignment horizontal="right" vertical="center" wrapText="1"/>
      <protection/>
    </xf>
    <xf numFmtId="2" fontId="37" fillId="0" borderId="10" xfId="60" applyNumberFormat="1" applyFont="1" applyFill="1" applyBorder="1" applyAlignment="1">
      <alignment horizontal="right" vertical="center"/>
      <protection/>
    </xf>
    <xf numFmtId="2" fontId="78"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80" fillId="0" borderId="10" xfId="60" applyNumberFormat="1" applyFont="1" applyFill="1" applyBorder="1" applyAlignment="1">
      <alignment horizontal="right" vertical="center"/>
      <protection/>
    </xf>
    <xf numFmtId="2" fontId="58"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3" fillId="34" borderId="10" xfId="60" applyNumberFormat="1" applyFont="1" applyFill="1" applyBorder="1" applyAlignment="1">
      <alignment horizontal="right" vertical="center" wrapText="1"/>
      <protection/>
    </xf>
    <xf numFmtId="2" fontId="80" fillId="34" borderId="10" xfId="60" applyNumberFormat="1" applyFont="1" applyFill="1" applyBorder="1" applyAlignment="1">
      <alignment horizontal="right" vertical="center"/>
      <protection/>
    </xf>
    <xf numFmtId="2" fontId="58" fillId="34" borderId="10" xfId="60" applyNumberFormat="1" applyFont="1" applyFill="1" applyBorder="1" applyAlignment="1">
      <alignment horizontal="right" vertical="center"/>
      <protection/>
    </xf>
    <xf numFmtId="2" fontId="70"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3" fillId="34" borderId="10" xfId="60" applyNumberFormat="1" applyFont="1" applyFill="1" applyBorder="1" applyAlignment="1">
      <alignment horizontal="right" vertical="center"/>
      <protection/>
    </xf>
    <xf numFmtId="2" fontId="58" fillId="32" borderId="10" xfId="60" applyNumberFormat="1" applyFont="1" applyFill="1" applyBorder="1" applyAlignment="1">
      <alignment horizontal="right" vertical="center"/>
      <protection/>
    </xf>
    <xf numFmtId="2" fontId="80" fillId="32" borderId="10" xfId="60" applyNumberFormat="1" applyFont="1" applyFill="1" applyBorder="1" applyAlignment="1">
      <alignment horizontal="right" vertical="center"/>
      <protection/>
    </xf>
    <xf numFmtId="2" fontId="82" fillId="32" borderId="10" xfId="60" applyNumberFormat="1" applyFont="1" applyFill="1" applyBorder="1" applyAlignment="1">
      <alignment horizontal="right" vertical="center"/>
      <protection/>
    </xf>
    <xf numFmtId="2" fontId="82"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wrapText="1"/>
      <protection/>
    </xf>
    <xf numFmtId="2" fontId="77" fillId="34"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5" fillId="37" borderId="10" xfId="60" applyNumberFormat="1" applyFont="1" applyFill="1" applyBorder="1" applyAlignment="1">
      <alignment horizontal="right" vertical="center"/>
      <protection/>
    </xf>
    <xf numFmtId="2" fontId="176"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73" fillId="0" borderId="10" xfId="60" applyNumberFormat="1" applyFont="1" applyBorder="1" applyAlignment="1" applyProtection="1">
      <alignment horizontal="right" vertical="center"/>
      <protection locked="0"/>
    </xf>
    <xf numFmtId="2" fontId="77" fillId="0" borderId="10" xfId="60" applyNumberFormat="1" applyFont="1" applyBorder="1" applyAlignment="1" applyProtection="1">
      <alignment horizontal="right" vertical="center"/>
      <protection locked="0"/>
    </xf>
    <xf numFmtId="2" fontId="84"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4" fillId="32" borderId="10" xfId="60" applyNumberFormat="1" applyFont="1" applyFill="1" applyBorder="1" applyAlignment="1">
      <alignment horizontal="right" vertical="center"/>
      <protection/>
    </xf>
    <xf numFmtId="2" fontId="82" fillId="32" borderId="10" xfId="60" applyNumberFormat="1" applyFont="1" applyFill="1" applyBorder="1" applyAlignment="1" applyProtection="1">
      <alignment horizontal="right" vertical="center"/>
      <protection locked="0"/>
    </xf>
    <xf numFmtId="2" fontId="80" fillId="32" borderId="10" xfId="60" applyNumberFormat="1" applyFont="1" applyFill="1" applyBorder="1" applyAlignment="1" applyProtection="1">
      <alignment horizontal="right" vertical="center"/>
      <protection locked="0"/>
    </xf>
    <xf numFmtId="2" fontId="77" fillId="0" borderId="10" xfId="60" applyNumberFormat="1" applyFont="1" applyFill="1" applyBorder="1" applyAlignment="1" applyProtection="1">
      <alignment horizontal="right" vertical="center"/>
      <protection locked="0"/>
    </xf>
    <xf numFmtId="2" fontId="73" fillId="0" borderId="10" xfId="60" applyNumberFormat="1" applyFont="1" applyFill="1" applyBorder="1" applyAlignment="1" applyProtection="1">
      <alignment horizontal="right" vertical="center"/>
      <protection locked="0"/>
    </xf>
    <xf numFmtId="0" fontId="74"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8" fillId="37" borderId="10" xfId="60" applyNumberFormat="1" applyFont="1" applyFill="1" applyBorder="1" applyAlignment="1">
      <alignment horizontal="right" vertical="center" wrapText="1"/>
      <protection/>
    </xf>
    <xf numFmtId="2" fontId="73" fillId="37" borderId="10" xfId="60" applyNumberFormat="1" applyFont="1" applyFill="1" applyBorder="1" applyAlignment="1">
      <alignment horizontal="right" vertical="center" wrapText="1"/>
      <protection/>
    </xf>
    <xf numFmtId="2" fontId="58"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3"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3" fillId="34" borderId="10" xfId="61" applyNumberFormat="1" applyFont="1" applyFill="1" applyBorder="1" applyAlignment="1">
      <alignment horizontal="right" vertical="center"/>
      <protection/>
    </xf>
    <xf numFmtId="4" fontId="98" fillId="34" borderId="10" xfId="61" applyNumberFormat="1" applyFont="1" applyFill="1" applyBorder="1" applyAlignment="1">
      <alignment horizontal="center" vertical="center" wrapText="1"/>
      <protection/>
    </xf>
    <xf numFmtId="4" fontId="91" fillId="34" borderId="10" xfId="61" applyNumberFormat="1" applyFont="1" applyFill="1" applyBorder="1" applyAlignment="1">
      <alignment horizontal="right" vertical="center"/>
      <protection/>
    </xf>
    <xf numFmtId="4" fontId="94"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4" fillId="36" borderId="10" xfId="61" applyNumberFormat="1" applyFont="1" applyFill="1" applyBorder="1" applyAlignment="1">
      <alignment horizontal="right" vertical="center" wrapText="1"/>
      <protection/>
    </xf>
    <xf numFmtId="4" fontId="95" fillId="36" borderId="10" xfId="61" applyNumberFormat="1" applyFont="1" applyFill="1" applyBorder="1" applyAlignment="1">
      <alignment horizontal="center" vertical="center" wrapText="1"/>
      <protection/>
    </xf>
    <xf numFmtId="4" fontId="94" fillId="36" borderId="10" xfId="61" applyNumberFormat="1" applyFont="1" applyFill="1" applyBorder="1" applyAlignment="1">
      <alignment horizontal="right" vertical="center"/>
      <protection/>
    </xf>
    <xf numFmtId="4" fontId="91" fillId="34" borderId="10" xfId="61" applyNumberFormat="1" applyFont="1" applyFill="1" applyBorder="1" applyAlignment="1">
      <alignment horizontal="right"/>
      <protection/>
    </xf>
    <xf numFmtId="4" fontId="91" fillId="34" borderId="10" xfId="61" applyNumberFormat="1" applyFont="1" applyFill="1" applyBorder="1" applyAlignment="1">
      <alignment horizontal="right" vertical="center"/>
      <protection/>
    </xf>
    <xf numFmtId="4" fontId="94" fillId="0" borderId="10" xfId="61" applyNumberFormat="1" applyFont="1" applyFill="1" applyBorder="1" applyAlignment="1">
      <alignment horizontal="right" vertical="center" wrapText="1"/>
      <protection/>
    </xf>
    <xf numFmtId="4" fontId="94" fillId="0" borderId="10" xfId="61" applyNumberFormat="1" applyFont="1" applyFill="1" applyBorder="1" applyAlignment="1">
      <alignment horizontal="right" vertical="center"/>
      <protection/>
    </xf>
    <xf numFmtId="4" fontId="94" fillId="0" borderId="10" xfId="61" applyNumberFormat="1" applyFont="1" applyFill="1" applyBorder="1" applyAlignment="1">
      <alignment horizontal="right"/>
      <protection/>
    </xf>
    <xf numFmtId="4" fontId="73" fillId="34" borderId="10" xfId="61" applyNumberFormat="1" applyFont="1" applyFill="1" applyBorder="1" applyAlignment="1">
      <alignment horizontal="right" vertical="center"/>
      <protection/>
    </xf>
    <xf numFmtId="4" fontId="73" fillId="34" borderId="10" xfId="61" applyNumberFormat="1" applyFont="1" applyFill="1" applyBorder="1" applyAlignment="1">
      <alignment horizontal="right"/>
      <protection/>
    </xf>
    <xf numFmtId="4" fontId="73"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right" vertical="center"/>
      <protection/>
    </xf>
    <xf numFmtId="4" fontId="73" fillId="34" borderId="10" xfId="61" applyNumberFormat="1" applyFont="1" applyFill="1" applyBorder="1" applyAlignment="1">
      <alignment horizontal="center" vertical="center" wrapText="1"/>
      <protection/>
    </xf>
    <xf numFmtId="4" fontId="73" fillId="34" borderId="10" xfId="61" applyNumberFormat="1" applyFont="1" applyFill="1" applyBorder="1" applyAlignment="1">
      <alignment vertical="center"/>
      <protection/>
    </xf>
    <xf numFmtId="4" fontId="9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4" fillId="34" borderId="10" xfId="61" applyNumberFormat="1" applyFont="1" applyFill="1" applyBorder="1" applyAlignment="1">
      <alignment vertical="center"/>
      <protection/>
    </xf>
    <xf numFmtId="4" fontId="94"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70"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3"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70" fillId="34" borderId="10" xfId="61" applyNumberFormat="1" applyFont="1" applyFill="1" applyBorder="1" applyAlignment="1">
      <alignment horizontal="right" vertical="center" wrapText="1"/>
      <protection/>
    </xf>
    <xf numFmtId="4" fontId="96" fillId="34" borderId="10" xfId="61" applyNumberFormat="1" applyFont="1" applyFill="1" applyBorder="1" applyAlignment="1">
      <alignment horizontal="right" vertical="center" wrapText="1"/>
      <protection/>
    </xf>
    <xf numFmtId="4" fontId="101"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vertical="center"/>
      <protection/>
    </xf>
    <xf numFmtId="4" fontId="70" fillId="34" borderId="10" xfId="61" applyNumberFormat="1" applyFont="1" applyFill="1" applyBorder="1" applyAlignment="1">
      <alignment horizontal="center" vertical="center" wrapText="1"/>
      <protection/>
    </xf>
    <xf numFmtId="4" fontId="96" fillId="34" borderId="10" xfId="61" applyNumberFormat="1" applyFont="1" applyFill="1" applyBorder="1" applyAlignment="1">
      <alignment horizontal="center" vertical="center" wrapText="1"/>
      <protection/>
    </xf>
    <xf numFmtId="4" fontId="96"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2" fillId="0" borderId="0" xfId="61" applyNumberFormat="1" applyFont="1" applyFill="1" applyBorder="1" applyProtection="1">
      <alignment/>
      <protection locked="0"/>
    </xf>
    <xf numFmtId="4" fontId="104"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3"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2"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70" fillId="38" borderId="10" xfId="55" applyFont="1" applyFill="1" applyBorder="1" applyAlignment="1">
      <alignment horizontal="left" vertical="center" wrapText="1"/>
      <protection/>
    </xf>
    <xf numFmtId="197" fontId="70"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1"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5" fillId="38" borderId="0" xfId="61" applyFont="1" applyFill="1">
      <alignment/>
      <protection/>
    </xf>
    <xf numFmtId="49" fontId="34" fillId="38" borderId="10" xfId="60" applyNumberFormat="1" applyFont="1" applyFill="1" applyBorder="1" applyAlignment="1">
      <alignment horizontal="center" vertical="center" wrapText="1"/>
      <protection/>
    </xf>
    <xf numFmtId="0" fontId="97" fillId="39" borderId="10" xfId="61" applyFont="1" applyFill="1" applyBorder="1" applyAlignment="1">
      <alignment horizontal="center" vertical="center"/>
      <protection/>
    </xf>
    <xf numFmtId="49" fontId="122" fillId="39" borderId="10" xfId="61" applyNumberFormat="1" applyFont="1" applyFill="1" applyBorder="1" applyAlignment="1">
      <alignment horizontal="center" vertical="center"/>
      <protection/>
    </xf>
    <xf numFmtId="0" fontId="13" fillId="39" borderId="10" xfId="6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protection/>
    </xf>
    <xf numFmtId="4" fontId="123" fillId="39" borderId="10" xfId="61" applyNumberFormat="1" applyFont="1" applyFill="1" applyBorder="1" applyAlignment="1">
      <alignment horizontal="center" vertical="center"/>
      <protection/>
    </xf>
    <xf numFmtId="49" fontId="37" fillId="38" borderId="48"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7"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197" fontId="3" fillId="0" borderId="23" xfId="69" applyNumberFormat="1" applyFont="1" applyBorder="1" applyAlignment="1">
      <alignment horizontal="center" vertical="center" wrapText="1"/>
      <protection/>
    </xf>
    <xf numFmtId="0" fontId="21" fillId="0" borderId="10" xfId="61" applyFont="1" applyBorder="1">
      <alignment/>
      <protection/>
    </xf>
    <xf numFmtId="0" fontId="40" fillId="0" borderId="10" xfId="0" applyFont="1" applyBorder="1" applyAlignment="1">
      <alignment/>
    </xf>
    <xf numFmtId="0" fontId="13" fillId="37" borderId="10" xfId="55" applyFont="1" applyFill="1" applyBorder="1" applyAlignment="1">
      <alignment horizontal="left" vertical="center" wrapText="1"/>
      <protection/>
    </xf>
    <xf numFmtId="0" fontId="133" fillId="37" borderId="0" xfId="61" applyFont="1" applyFill="1">
      <alignment/>
      <protection/>
    </xf>
    <xf numFmtId="0" fontId="7" fillId="0" borderId="23" xfId="0" applyNumberFormat="1" applyFont="1" applyFill="1" applyBorder="1" applyAlignment="1" applyProtection="1">
      <alignment horizontal="center" vertical="top"/>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37" fillId="0" borderId="10" xfId="60" applyNumberFormat="1" applyFont="1" applyBorder="1" applyAlignment="1">
      <alignment horizontal="right" vertical="center"/>
      <protection/>
    </xf>
    <xf numFmtId="4" fontId="37" fillId="0" borderId="10" xfId="60" applyNumberFormat="1" applyFont="1" applyFill="1" applyBorder="1" applyAlignment="1">
      <alignment horizontal="right" vertical="center" wrapText="1"/>
      <protection/>
    </xf>
    <xf numFmtId="4" fontId="37" fillId="37" borderId="10" xfId="60" applyNumberFormat="1" applyFont="1" applyFill="1" applyBorder="1" applyAlignment="1">
      <alignment horizontal="right" vertical="center" wrapText="1"/>
      <protection/>
    </xf>
    <xf numFmtId="0" fontId="0" fillId="0" borderId="10" xfId="0" applyBorder="1" applyAlignment="1">
      <alignment/>
    </xf>
    <xf numFmtId="0" fontId="70" fillId="0" borderId="0" xfId="60" applyFont="1" applyBorder="1" applyAlignment="1">
      <alignment vertical="center" wrapText="1"/>
      <protection/>
    </xf>
    <xf numFmtId="0" fontId="9" fillId="0" borderId="10" xfId="0" applyNumberFormat="1" applyFont="1" applyFill="1" applyBorder="1" applyAlignment="1" applyProtection="1">
      <alignment vertical="top" wrapText="1"/>
      <protection/>
    </xf>
    <xf numFmtId="49" fontId="6" fillId="0" borderId="20" xfId="60" applyNumberFormat="1" applyFont="1" applyBorder="1" applyAlignment="1">
      <alignment horizontal="center" vertical="center"/>
      <protection/>
    </xf>
    <xf numFmtId="49" fontId="6" fillId="0" borderId="15" xfId="54" applyNumberFormat="1" applyFont="1" applyBorder="1" applyAlignment="1">
      <alignment horizontal="center" vertical="center"/>
      <protection/>
    </xf>
    <xf numFmtId="49" fontId="6" fillId="0" borderId="21" xfId="54" applyNumberFormat="1" applyFont="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7" fillId="0" borderId="0" xfId="61" applyFont="1">
      <alignment/>
      <protection/>
    </xf>
    <xf numFmtId="49" fontId="9" fillId="0" borderId="49"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top"/>
      <protection/>
    </xf>
    <xf numFmtId="4" fontId="9" fillId="0" borderId="10" xfId="57" applyNumberFormat="1" applyFont="1" applyBorder="1" applyAlignment="1">
      <alignment horizontal="center" vertical="center"/>
      <protection/>
    </xf>
    <xf numFmtId="4" fontId="9" fillId="34" borderId="10" xfId="57" applyNumberFormat="1" applyFont="1" applyFill="1" applyBorder="1" applyAlignment="1">
      <alignment horizontal="center" vertical="center"/>
      <protection/>
    </xf>
    <xf numFmtId="1" fontId="37" fillId="37" borderId="0" xfId="60" applyNumberFormat="1" applyFont="1" applyFill="1">
      <alignment/>
      <protection/>
    </xf>
    <xf numFmtId="0" fontId="37" fillId="37" borderId="10" xfId="60" applyFont="1" applyFill="1" applyBorder="1" applyAlignment="1">
      <alignment horizontal="center" vertical="center" wrapText="1"/>
      <protection/>
    </xf>
    <xf numFmtId="0" fontId="37"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1" fontId="73" fillId="37" borderId="0" xfId="60" applyNumberFormat="1" applyFont="1" applyFill="1">
      <alignment/>
      <protection/>
    </xf>
    <xf numFmtId="2" fontId="37" fillId="37" borderId="10" xfId="60" applyNumberFormat="1" applyFont="1" applyFill="1" applyBorder="1" applyAlignment="1">
      <alignment horizontal="right" vertical="center"/>
      <protection/>
    </xf>
    <xf numFmtId="0" fontId="73" fillId="37" borderId="0" xfId="60"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37" fillId="37" borderId="10" xfId="67" applyFont="1" applyFill="1" applyBorder="1" applyAlignment="1">
      <alignment horizontal="center" vertical="center"/>
    </xf>
    <xf numFmtId="49" fontId="37" fillId="37" borderId="15" xfId="60" applyNumberFormat="1" applyFont="1" applyFill="1" applyBorder="1" applyAlignment="1">
      <alignment horizontal="center" vertical="center"/>
      <protection/>
    </xf>
    <xf numFmtId="9" fontId="58" fillId="37" borderId="10" xfId="67" applyFont="1" applyFill="1" applyBorder="1" applyAlignment="1">
      <alignment horizontal="center" vertical="center"/>
    </xf>
    <xf numFmtId="49" fontId="58" fillId="37" borderId="15" xfId="60" applyNumberFormat="1" applyFont="1" applyFill="1" applyBorder="1" applyAlignment="1">
      <alignment horizontal="center" vertical="center"/>
      <protection/>
    </xf>
    <xf numFmtId="0" fontId="127" fillId="37" borderId="0" xfId="61" applyFont="1" applyFill="1">
      <alignment/>
      <protection/>
    </xf>
    <xf numFmtId="49" fontId="35" fillId="37" borderId="48" xfId="60" applyNumberFormat="1" applyFont="1" applyFill="1" applyBorder="1" applyAlignment="1">
      <alignment horizontal="center" vertical="center"/>
      <protection/>
    </xf>
    <xf numFmtId="49" fontId="35" fillId="37" borderId="16" xfId="61" applyNumberFormat="1" applyFont="1" applyFill="1" applyBorder="1" applyAlignment="1">
      <alignment horizontal="center" vertical="center"/>
      <protection/>
    </xf>
    <xf numFmtId="49" fontId="35" fillId="37" borderId="50" xfId="61" applyNumberFormat="1" applyFont="1" applyFill="1" applyBorder="1" applyAlignment="1">
      <alignment horizontal="center" vertical="center"/>
      <protection/>
    </xf>
    <xf numFmtId="0" fontId="35" fillId="37" borderId="51" xfId="61" applyFont="1" applyFill="1" applyBorder="1" applyAlignment="1">
      <alignment horizontal="center" vertical="center" wrapText="1"/>
      <protection/>
    </xf>
    <xf numFmtId="4" fontId="35" fillId="37" borderId="26" xfId="61" applyNumberFormat="1" applyFont="1" applyFill="1" applyBorder="1" applyAlignment="1">
      <alignment horizontal="center" vertical="center" wrapText="1"/>
      <protection/>
    </xf>
    <xf numFmtId="4" fontId="130" fillId="37" borderId="26" xfId="61" applyNumberFormat="1" applyFont="1" applyFill="1" applyBorder="1" applyAlignment="1">
      <alignment horizontal="center" vertical="center" wrapText="1"/>
      <protection/>
    </xf>
    <xf numFmtId="4" fontId="35" fillId="37" borderId="47" xfId="61" applyNumberFormat="1" applyFont="1" applyFill="1" applyBorder="1" applyAlignment="1">
      <alignment horizontal="center" vertical="center" wrapText="1"/>
      <protection/>
    </xf>
    <xf numFmtId="4" fontId="130" fillId="37" borderId="47" xfId="61" applyNumberFormat="1" applyFont="1" applyFill="1" applyBorder="1" applyAlignment="1">
      <alignment horizontal="center" vertical="center" wrapText="1"/>
      <protection/>
    </xf>
    <xf numFmtId="4" fontId="51" fillId="37" borderId="16" xfId="61" applyNumberFormat="1" applyFont="1" applyFill="1" applyBorder="1" applyAlignment="1">
      <alignment horizontal="center" vertical="top" wrapText="1"/>
      <protection/>
    </xf>
    <xf numFmtId="49" fontId="128" fillId="37" borderId="37" xfId="60" applyNumberFormat="1" applyFont="1" applyFill="1" applyBorder="1" applyAlignment="1">
      <alignment horizontal="center" vertical="center"/>
      <protection/>
    </xf>
    <xf numFmtId="49" fontId="35" fillId="37" borderId="17" xfId="61" applyNumberFormat="1" applyFont="1" applyFill="1" applyBorder="1" applyAlignment="1">
      <alignment horizontal="center" vertical="center"/>
      <protection/>
    </xf>
    <xf numFmtId="49" fontId="35" fillId="37" borderId="30" xfId="61" applyNumberFormat="1" applyFont="1" applyFill="1" applyBorder="1" applyAlignment="1">
      <alignment horizontal="center" vertical="center"/>
      <protection/>
    </xf>
    <xf numFmtId="0" fontId="35" fillId="37" borderId="40" xfId="61" applyFont="1" applyFill="1" applyBorder="1" applyAlignment="1">
      <alignment horizontal="center" vertical="center" wrapText="1"/>
      <protection/>
    </xf>
    <xf numFmtId="4" fontId="35" fillId="37" borderId="52" xfId="60" applyNumberFormat="1" applyFont="1" applyFill="1" applyBorder="1" applyAlignment="1">
      <alignment horizontal="center" vertical="center" wrapText="1"/>
      <protection/>
    </xf>
    <xf numFmtId="4" fontId="51" fillId="37" borderId="17" xfId="61" applyNumberFormat="1" applyFont="1" applyFill="1" applyBorder="1" applyAlignment="1">
      <alignment horizontal="center" vertical="top" wrapText="1"/>
      <protection/>
    </xf>
    <xf numFmtId="49" fontId="48" fillId="37" borderId="10" xfId="54" applyNumberFormat="1" applyFont="1" applyFill="1" applyBorder="1" applyAlignment="1">
      <alignment horizontal="center" vertical="center"/>
      <protection/>
    </xf>
    <xf numFmtId="49" fontId="48" fillId="37" borderId="29" xfId="54" applyNumberFormat="1" applyFont="1" applyFill="1" applyBorder="1" applyAlignment="1">
      <alignment horizontal="center" vertical="center"/>
      <protection/>
    </xf>
    <xf numFmtId="0" fontId="48" fillId="37" borderId="19" xfId="0" applyNumberFormat="1" applyFont="1" applyFill="1" applyBorder="1" applyAlignment="1" applyProtection="1">
      <alignment vertical="center" wrapText="1"/>
      <protection/>
    </xf>
    <xf numFmtId="4" fontId="48" fillId="37" borderId="19" xfId="0" applyNumberFormat="1" applyFont="1" applyFill="1" applyBorder="1" applyAlignment="1" applyProtection="1">
      <alignment horizontal="center" vertical="center" wrapText="1"/>
      <protection/>
    </xf>
    <xf numFmtId="4" fontId="69" fillId="37" borderId="19" xfId="61" applyNumberFormat="1" applyFont="1" applyFill="1" applyBorder="1" applyAlignment="1">
      <alignment horizontal="center" vertical="center" wrapText="1"/>
      <protection/>
    </xf>
    <xf numFmtId="4" fontId="69" fillId="37" borderId="19" xfId="61" applyNumberFormat="1" applyFont="1" applyFill="1" applyBorder="1" applyAlignment="1">
      <alignment horizontal="left" vertical="center" wrapText="1"/>
      <protection/>
    </xf>
    <xf numFmtId="4" fontId="69" fillId="37" borderId="19" xfId="61" applyNumberFormat="1" applyFont="1" applyFill="1" applyBorder="1" applyAlignment="1">
      <alignment horizontal="right" vertical="center" wrapText="1"/>
      <protection/>
    </xf>
    <xf numFmtId="49" fontId="69" fillId="37" borderId="27" xfId="60" applyNumberFormat="1" applyFont="1" applyFill="1" applyBorder="1" applyAlignment="1">
      <alignment horizontal="center" vertical="center"/>
      <protection/>
    </xf>
    <xf numFmtId="49" fontId="69" fillId="37" borderId="16" xfId="60" applyNumberFormat="1" applyFont="1" applyFill="1" applyBorder="1" applyAlignment="1">
      <alignment horizontal="center" vertical="center"/>
      <protection/>
    </xf>
    <xf numFmtId="0" fontId="48" fillId="37" borderId="10" xfId="0" applyNumberFormat="1" applyFont="1" applyFill="1" applyBorder="1" applyAlignment="1" applyProtection="1">
      <alignment vertical="center" wrapText="1"/>
      <protection/>
    </xf>
    <xf numFmtId="4" fontId="35" fillId="37" borderId="16" xfId="60" applyNumberFormat="1" applyFont="1" applyFill="1" applyBorder="1" applyAlignment="1">
      <alignment horizontal="center" vertical="center" wrapText="1"/>
      <protection/>
    </xf>
    <xf numFmtId="4" fontId="69" fillId="37" borderId="16" xfId="60" applyNumberFormat="1" applyFont="1" applyFill="1" applyBorder="1" applyAlignment="1">
      <alignment horizontal="center" vertical="center" wrapText="1"/>
      <protection/>
    </xf>
    <xf numFmtId="4" fontId="69" fillId="37" borderId="47" xfId="61" applyNumberFormat="1" applyFont="1" applyFill="1" applyBorder="1" applyAlignment="1">
      <alignment horizontal="center" vertical="center" wrapText="1"/>
      <protection/>
    </xf>
    <xf numFmtId="4" fontId="69" fillId="37" borderId="16" xfId="60" applyNumberFormat="1" applyFont="1" applyFill="1" applyBorder="1" applyAlignment="1">
      <alignment horizontal="right" vertical="center" wrapText="1"/>
      <protection/>
    </xf>
    <xf numFmtId="0" fontId="54" fillId="37" borderId="0" xfId="61" applyFont="1" applyFill="1">
      <alignment/>
      <protection/>
    </xf>
    <xf numFmtId="49" fontId="58" fillId="37" borderId="24" xfId="60" applyNumberFormat="1" applyFont="1" applyFill="1" applyBorder="1" applyAlignment="1">
      <alignment horizontal="center" vertical="center"/>
      <protection/>
    </xf>
    <xf numFmtId="49" fontId="58" fillId="37" borderId="17" xfId="60" applyNumberFormat="1" applyFont="1" applyFill="1" applyBorder="1" applyAlignment="1">
      <alignment horizontal="center" vertical="center"/>
      <protection/>
    </xf>
    <xf numFmtId="49" fontId="58" fillId="37" borderId="17" xfId="60" applyNumberFormat="1" applyFont="1" applyFill="1" applyBorder="1" applyAlignment="1">
      <alignment horizontal="left" vertical="center" wrapText="1"/>
      <protection/>
    </xf>
    <xf numFmtId="4" fontId="58" fillId="37" borderId="23" xfId="60" applyNumberFormat="1" applyFont="1" applyFill="1" applyBorder="1" applyAlignment="1">
      <alignment horizontal="left" vertical="center" wrapText="1"/>
      <protection/>
    </xf>
    <xf numFmtId="4" fontId="37" fillId="37" borderId="16" xfId="60" applyNumberFormat="1" applyFont="1" applyFill="1" applyBorder="1" applyAlignment="1">
      <alignment horizontal="center" vertical="center" wrapText="1"/>
      <protection/>
    </xf>
    <xf numFmtId="4" fontId="37" fillId="37" borderId="16" xfId="60" applyNumberFormat="1" applyFont="1" applyFill="1" applyBorder="1" applyAlignment="1">
      <alignment horizontal="right" vertical="center" wrapText="1"/>
      <protection/>
    </xf>
    <xf numFmtId="0" fontId="70" fillId="37" borderId="10" xfId="54" applyFont="1" applyFill="1" applyBorder="1" applyAlignment="1">
      <alignment horizontal="center" vertical="center"/>
      <protection/>
    </xf>
    <xf numFmtId="0" fontId="70" fillId="37" borderId="10" xfId="60" applyFont="1" applyFill="1" applyBorder="1" applyAlignment="1">
      <alignment horizontal="justify" vertical="center" wrapText="1"/>
      <protection/>
    </xf>
    <xf numFmtId="4" fontId="70" fillId="37" borderId="10" xfId="60" applyNumberFormat="1" applyFont="1" applyFill="1" applyBorder="1" applyAlignment="1">
      <alignment horizontal="justify" vertical="center" wrapText="1"/>
      <protection/>
    </xf>
    <xf numFmtId="4" fontId="73" fillId="37" borderId="10" xfId="61" applyNumberFormat="1" applyFont="1" applyFill="1" applyBorder="1" applyAlignment="1">
      <alignment horizontal="left" vertical="center" wrapText="1"/>
      <protection/>
    </xf>
    <xf numFmtId="4" fontId="73" fillId="37" borderId="10" xfId="61" applyNumberFormat="1" applyFont="1" applyFill="1" applyBorder="1" applyAlignment="1">
      <alignment vertical="center" wrapText="1"/>
      <protection/>
    </xf>
    <xf numFmtId="0" fontId="129" fillId="37" borderId="0" xfId="61" applyFont="1" applyFill="1">
      <alignment/>
      <protection/>
    </xf>
    <xf numFmtId="0" fontId="129" fillId="37" borderId="40" xfId="61" applyFont="1" applyFill="1" applyBorder="1">
      <alignment/>
      <protection/>
    </xf>
    <xf numFmtId="49" fontId="130" fillId="37" borderId="46" xfId="61" applyNumberFormat="1" applyFont="1" applyFill="1" applyBorder="1" applyAlignment="1">
      <alignment horizontal="center" vertical="center"/>
      <protection/>
    </xf>
    <xf numFmtId="49" fontId="130" fillId="37" borderId="47" xfId="61" applyNumberFormat="1" applyFont="1" applyFill="1" applyBorder="1" applyAlignment="1">
      <alignment horizontal="center" vertical="center"/>
      <protection/>
    </xf>
    <xf numFmtId="0" fontId="130" fillId="37" borderId="47" xfId="61" applyFont="1" applyFill="1" applyBorder="1" applyAlignment="1">
      <alignment horizontal="center" vertical="center" wrapText="1"/>
      <protection/>
    </xf>
    <xf numFmtId="4" fontId="130" fillId="37" borderId="40" xfId="61" applyNumberFormat="1" applyFont="1" applyFill="1" applyBorder="1" applyAlignment="1">
      <alignment horizontal="right" vertical="center"/>
      <protection/>
    </xf>
    <xf numFmtId="49" fontId="37" fillId="37" borderId="16" xfId="60" applyNumberFormat="1" applyFont="1" applyFill="1" applyBorder="1" applyAlignment="1">
      <alignment horizontal="center" vertical="center" wrapText="1"/>
      <protection/>
    </xf>
    <xf numFmtId="0" fontId="37" fillId="37" borderId="16" xfId="60" applyFont="1" applyFill="1" applyBorder="1" applyAlignment="1">
      <alignment horizontal="center" vertical="center" wrapText="1"/>
      <protection/>
    </xf>
    <xf numFmtId="0" fontId="37" fillId="37" borderId="16" xfId="61" applyFont="1" applyFill="1" applyBorder="1" applyAlignment="1">
      <alignment horizontal="center" vertical="top" wrapText="1"/>
      <protection/>
    </xf>
    <xf numFmtId="3" fontId="37" fillId="37" borderId="16" xfId="61" applyNumberFormat="1" applyFont="1" applyFill="1" applyBorder="1" applyAlignment="1">
      <alignment horizontal="right" vertical="center"/>
      <protection/>
    </xf>
    <xf numFmtId="3" fontId="13" fillId="37" borderId="16" xfId="61" applyNumberFormat="1" applyFont="1" applyFill="1" applyBorder="1" applyAlignment="1">
      <alignment horizontal="center" vertical="center"/>
      <protection/>
    </xf>
    <xf numFmtId="3" fontId="13" fillId="37" borderId="53" xfId="69" applyNumberFormat="1" applyFont="1" applyFill="1" applyBorder="1" applyAlignment="1">
      <alignment horizontal="center" vertical="center" wrapText="1"/>
      <protection/>
    </xf>
    <xf numFmtId="197" fontId="13" fillId="37" borderId="53" xfId="69" applyNumberFormat="1" applyFont="1" applyFill="1" applyBorder="1" applyAlignment="1">
      <alignment horizontal="center" vertical="center" wrapText="1"/>
      <protection/>
    </xf>
    <xf numFmtId="49" fontId="37" fillId="37" borderId="20" xfId="60" applyNumberFormat="1" applyFont="1" applyFill="1" applyBorder="1" applyAlignment="1">
      <alignment horizontal="center" vertical="center"/>
      <protection/>
    </xf>
    <xf numFmtId="49" fontId="37" fillId="37" borderId="20" xfId="60" applyNumberFormat="1" applyFont="1" applyFill="1" applyBorder="1" applyAlignment="1">
      <alignment horizontal="center" vertical="center" wrapText="1"/>
      <protection/>
    </xf>
    <xf numFmtId="0" fontId="37" fillId="37" borderId="20" xfId="61" applyFont="1" applyFill="1" applyBorder="1" applyAlignment="1">
      <alignment horizontal="center" vertical="top" wrapText="1"/>
      <protection/>
    </xf>
    <xf numFmtId="3" fontId="37" fillId="37" borderId="20" xfId="61" applyNumberFormat="1" applyFont="1" applyFill="1" applyBorder="1" applyAlignment="1">
      <alignment horizontal="right"/>
      <protection/>
    </xf>
    <xf numFmtId="3" fontId="13" fillId="37" borderId="20" xfId="61" applyNumberFormat="1" applyFont="1" applyFill="1" applyBorder="1" applyAlignment="1">
      <alignment horizontal="center" vertical="center"/>
      <protection/>
    </xf>
    <xf numFmtId="3" fontId="13" fillId="37" borderId="36" xfId="69" applyNumberFormat="1" applyFont="1" applyFill="1" applyBorder="1" applyAlignment="1">
      <alignment horizontal="center" vertical="center" wrapText="1"/>
      <protection/>
    </xf>
    <xf numFmtId="197" fontId="13" fillId="37" borderId="36" xfId="69" applyNumberFormat="1" applyFont="1" applyFill="1" applyBorder="1" applyAlignment="1">
      <alignment horizontal="center" vertical="center" wrapText="1"/>
      <protection/>
    </xf>
    <xf numFmtId="0" fontId="70" fillId="37" borderId="19" xfId="61" applyFont="1" applyFill="1" applyBorder="1">
      <alignment/>
      <protection/>
    </xf>
    <xf numFmtId="197" fontId="13" fillId="37" borderId="27" xfId="69" applyNumberFormat="1" applyFont="1" applyFill="1" applyBorder="1" applyAlignment="1">
      <alignment horizontal="center" vertical="center" wrapText="1"/>
      <protection/>
    </xf>
    <xf numFmtId="3" fontId="13" fillId="37" borderId="19" xfId="69" applyNumberFormat="1" applyFont="1" applyFill="1" applyBorder="1" applyAlignment="1">
      <alignment horizontal="center" vertical="center" wrapText="1"/>
      <protection/>
    </xf>
    <xf numFmtId="197" fontId="13" fillId="37" borderId="19" xfId="69" applyNumberFormat="1" applyFont="1" applyFill="1" applyBorder="1" applyAlignment="1">
      <alignment horizontal="center" vertical="center" wrapText="1"/>
      <protection/>
    </xf>
    <xf numFmtId="0" fontId="70" fillId="37" borderId="0" xfId="61" applyFont="1" applyFill="1">
      <alignment/>
      <protection/>
    </xf>
    <xf numFmtId="0" fontId="48" fillId="37" borderId="10" xfId="61" applyFont="1" applyFill="1" applyBorder="1">
      <alignment/>
      <protection/>
    </xf>
    <xf numFmtId="197" fontId="44" fillId="37" borderId="10" xfId="69" applyNumberFormat="1" applyFont="1" applyFill="1" applyBorder="1" applyAlignment="1">
      <alignment horizontal="center" vertical="center" wrapText="1"/>
      <protection/>
    </xf>
    <xf numFmtId="197" fontId="44" fillId="37" borderId="10" xfId="69" applyNumberFormat="1" applyFont="1" applyFill="1" applyBorder="1" applyAlignment="1">
      <alignment vertical="center" wrapText="1"/>
      <protection/>
    </xf>
    <xf numFmtId="205" fontId="44" fillId="37" borderId="10" xfId="69" applyNumberFormat="1" applyFont="1" applyFill="1" applyBorder="1" applyAlignment="1">
      <alignment horizontal="center" vertical="center" wrapText="1"/>
      <protection/>
    </xf>
    <xf numFmtId="0" fontId="48" fillId="37" borderId="0" xfId="61" applyFont="1" applyFill="1">
      <alignment/>
      <protection/>
    </xf>
    <xf numFmtId="0" fontId="57" fillId="37" borderId="0" xfId="61" applyFont="1" applyFill="1" applyAlignment="1">
      <alignment horizontal="center" vertical="center"/>
      <protection/>
    </xf>
    <xf numFmtId="49" fontId="37" fillId="37" borderId="54" xfId="60" applyNumberFormat="1" applyFont="1" applyFill="1" applyBorder="1" applyAlignment="1">
      <alignment horizontal="center" vertical="center" wrapText="1"/>
      <protection/>
    </xf>
    <xf numFmtId="49" fontId="37" fillId="37" borderId="55" xfId="60" applyNumberFormat="1" applyFont="1" applyFill="1" applyBorder="1" applyAlignment="1">
      <alignment horizontal="center" vertical="center" wrapText="1"/>
      <protection/>
    </xf>
    <xf numFmtId="0" fontId="37" fillId="37" borderId="55" xfId="60" applyFont="1" applyFill="1" applyBorder="1" applyAlignment="1">
      <alignment horizontal="center" vertical="center" wrapText="1"/>
      <protection/>
    </xf>
    <xf numFmtId="0" fontId="37" fillId="37" borderId="55" xfId="61" applyFont="1" applyFill="1" applyBorder="1" applyAlignment="1">
      <alignment horizontal="center" vertical="center" wrapText="1"/>
      <protection/>
    </xf>
    <xf numFmtId="4" fontId="37" fillId="37" borderId="55" xfId="61" applyNumberFormat="1" applyFont="1" applyFill="1" applyBorder="1" applyAlignment="1">
      <alignment horizontal="center" vertical="center" wrapText="1"/>
      <protection/>
    </xf>
    <xf numFmtId="4" fontId="37" fillId="37" borderId="56" xfId="61" applyNumberFormat="1" applyFont="1" applyFill="1" applyBorder="1" applyAlignment="1">
      <alignment horizontal="center" vertical="center"/>
      <protection/>
    </xf>
    <xf numFmtId="4" fontId="37" fillId="37" borderId="11" xfId="61" applyNumberFormat="1" applyFont="1" applyFill="1" applyBorder="1" applyAlignment="1">
      <alignment horizontal="center" vertical="center"/>
      <protection/>
    </xf>
    <xf numFmtId="4" fontId="37" fillId="37" borderId="14" xfId="61" applyNumberFormat="1" applyFont="1" applyFill="1" applyBorder="1" applyAlignment="1">
      <alignment horizontal="center" vertical="center"/>
      <protection/>
    </xf>
    <xf numFmtId="0" fontId="37" fillId="37" borderId="10" xfId="61" applyFont="1" applyFill="1" applyBorder="1" applyAlignment="1">
      <alignment horizontal="center" vertical="center" wrapText="1"/>
      <protection/>
    </xf>
    <xf numFmtId="4" fontId="37" fillId="37" borderId="10" xfId="61" applyNumberFormat="1" applyFont="1" applyFill="1" applyBorder="1" applyAlignment="1">
      <alignment horizontal="center" vertical="center" wrapText="1"/>
      <protection/>
    </xf>
    <xf numFmtId="4" fontId="37" fillId="37" borderId="10" xfId="61" applyNumberFormat="1" applyFont="1" applyFill="1" applyBorder="1" applyAlignment="1">
      <alignment horizontal="center" vertical="center"/>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4" fontId="74" fillId="37" borderId="10" xfId="61" applyNumberFormat="1" applyFont="1" applyFill="1" applyBorder="1" applyAlignment="1">
      <alignment horizontal="center" vertical="center" wrapText="1"/>
      <protection/>
    </xf>
    <xf numFmtId="4" fontId="74" fillId="37" borderId="10" xfId="61" applyNumberFormat="1" applyFont="1" applyFill="1" applyBorder="1" applyAlignment="1">
      <alignment horizontal="center" vertical="center"/>
      <protection/>
    </xf>
    <xf numFmtId="4" fontId="74" fillId="37" borderId="10" xfId="61" applyNumberFormat="1" applyFont="1" applyFill="1" applyBorder="1" applyAlignment="1">
      <alignment horizontal="center" vertical="center"/>
      <protection/>
    </xf>
    <xf numFmtId="0" fontId="120" fillId="37" borderId="0" xfId="61" applyFont="1" applyFill="1" applyAlignment="1">
      <alignment horizontal="center" vertical="center"/>
      <protection/>
    </xf>
    <xf numFmtId="0" fontId="121" fillId="37" borderId="0" xfId="61" applyFont="1" applyFill="1" applyAlignment="1">
      <alignment horizontal="center" vertical="center"/>
      <protection/>
    </xf>
    <xf numFmtId="0" fontId="37" fillId="37" borderId="10" xfId="61" applyFont="1" applyFill="1" applyBorder="1" applyAlignment="1">
      <alignment horizontal="left" vertical="center" wrapText="1"/>
      <protection/>
    </xf>
    <xf numFmtId="4" fontId="37" fillId="37" borderId="10" xfId="61" applyNumberFormat="1" applyFont="1" applyFill="1" applyBorder="1" applyAlignment="1">
      <alignment horizontal="right" vertical="center" wrapText="1"/>
      <protection/>
    </xf>
    <xf numFmtId="4" fontId="37" fillId="37" borderId="10" xfId="61" applyNumberFormat="1" applyFont="1" applyFill="1" applyBorder="1" applyAlignment="1">
      <alignment horizontal="right" vertical="center"/>
      <protection/>
    </xf>
    <xf numFmtId="0" fontId="85" fillId="37" borderId="0" xfId="61" applyFont="1" applyFill="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7"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114" fillId="0" borderId="0" xfId="60" applyFont="1" applyBorder="1" applyAlignment="1" applyProtection="1">
      <alignment horizontal="center" wrapText="1"/>
      <protection locked="0"/>
    </xf>
    <xf numFmtId="0" fontId="115" fillId="0" borderId="0" xfId="0" applyNumberFormat="1" applyFont="1" applyFill="1" applyBorder="1" applyAlignment="1" applyProtection="1">
      <alignment horizontal="center" wrapText="1"/>
      <protection/>
    </xf>
    <xf numFmtId="0" fontId="73" fillId="0" borderId="57" xfId="60" applyFont="1" applyBorder="1" applyAlignment="1" applyProtection="1">
      <alignment horizontal="center" vertical="center" wrapText="1"/>
      <protection locked="0"/>
    </xf>
    <xf numFmtId="0" fontId="74"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8" fillId="0" borderId="0" xfId="61" applyFont="1" applyAlignment="1" applyProtection="1">
      <alignment horizontal="left" vertical="top" wrapText="1"/>
      <protection locked="0"/>
    </xf>
    <xf numFmtId="0" fontId="0" fillId="0" borderId="0" xfId="0" applyNumberFormat="1" applyFont="1" applyFill="1" applyBorder="1" applyAlignment="1" applyProtection="1">
      <alignment vertical="top"/>
      <protection/>
    </xf>
    <xf numFmtId="0" fontId="73" fillId="0" borderId="0" xfId="61" applyFont="1" applyAlignment="1" applyProtection="1">
      <alignment horizontal="left" wrapText="1"/>
      <protection locked="0"/>
    </xf>
    <xf numFmtId="0" fontId="81" fillId="0" borderId="39" xfId="0" applyNumberFormat="1" applyFont="1" applyFill="1" applyBorder="1" applyAlignment="1" applyProtection="1">
      <alignment horizontal="center" vertical="center" wrapText="1"/>
      <protection/>
    </xf>
    <xf numFmtId="0" fontId="81" fillId="0" borderId="18" xfId="0" applyNumberFormat="1" applyFont="1" applyFill="1" applyBorder="1" applyAlignment="1" applyProtection="1">
      <alignment horizontal="center" vertical="center" wrapText="1"/>
      <protection/>
    </xf>
    <xf numFmtId="0" fontId="13" fillId="0" borderId="23" xfId="61" applyFont="1" applyBorder="1" applyAlignment="1">
      <alignment horizontal="center" vertical="center" wrapText="1"/>
      <protection/>
    </xf>
    <xf numFmtId="0" fontId="13" fillId="0" borderId="52" xfId="61" applyFont="1" applyBorder="1" applyAlignment="1">
      <alignment horizontal="center" vertical="center" wrapText="1"/>
      <protection/>
    </xf>
    <xf numFmtId="0" fontId="81" fillId="0" borderId="29" xfId="0" applyNumberFormat="1" applyFont="1" applyFill="1" applyBorder="1" applyAlignment="1" applyProtection="1">
      <alignment horizontal="center" vertical="center" wrapText="1"/>
      <protection/>
    </xf>
    <xf numFmtId="0" fontId="81" fillId="0" borderId="15" xfId="0" applyNumberFormat="1" applyFont="1" applyFill="1" applyBorder="1" applyAlignment="1" applyProtection="1">
      <alignment horizontal="center" vertical="center" wrapText="1"/>
      <protection/>
    </xf>
    <xf numFmtId="0" fontId="13" fillId="0" borderId="2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2" xfId="61" applyFont="1" applyBorder="1" applyAlignment="1" applyProtection="1">
      <alignment horizontal="center" vertical="center" wrapText="1"/>
      <protection locked="0"/>
    </xf>
    <xf numFmtId="0" fontId="13" fillId="0" borderId="50" xfId="61" applyFont="1" applyBorder="1" applyAlignment="1">
      <alignment horizontal="center" vertical="center" wrapText="1"/>
      <protection/>
    </xf>
    <xf numFmtId="0" fontId="86" fillId="0" borderId="58" xfId="0" applyNumberFormat="1" applyFont="1" applyFill="1" applyBorder="1" applyAlignment="1" applyProtection="1">
      <alignment horizontal="center" vertical="center" wrapText="1"/>
      <protection/>
    </xf>
    <xf numFmtId="0" fontId="86" fillId="0" borderId="59"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51"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3"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4" xfId="61" applyFont="1" applyBorder="1" applyAlignment="1" applyProtection="1">
      <alignment horizontal="center" vertical="center" wrapText="1"/>
      <protection locked="0"/>
    </xf>
    <xf numFmtId="0" fontId="37" fillId="0" borderId="60"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6" fillId="0" borderId="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9" fillId="0" borderId="32" xfId="0" applyNumberFormat="1" applyFont="1" applyFill="1" applyBorder="1" applyAlignment="1" applyProtection="1">
      <alignment horizontal="left" vertical="top" wrapText="1"/>
      <protection/>
    </xf>
    <xf numFmtId="0" fontId="9" fillId="0" borderId="21" xfId="0" applyNumberFormat="1" applyFont="1" applyFill="1" applyBorder="1" applyAlignment="1" applyProtection="1">
      <alignment horizontal="left" vertical="top" wrapText="1"/>
      <protection/>
    </xf>
    <xf numFmtId="0" fontId="9" fillId="0" borderId="29"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39" xfId="0" applyNumberFormat="1" applyFont="1" applyFill="1" applyBorder="1" applyAlignment="1" applyProtection="1">
      <alignment horizontal="center" vertical="top"/>
      <protection/>
    </xf>
    <xf numFmtId="0" fontId="9" fillId="0" borderId="57"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96" fillId="0" borderId="29" xfId="0" applyNumberFormat="1" applyFont="1" applyFill="1" applyBorder="1" applyAlignment="1" applyProtection="1">
      <alignment horizontal="left" vertical="top" wrapText="1"/>
      <protection/>
    </xf>
    <xf numFmtId="0" fontId="96" fillId="0" borderId="15" xfId="0" applyNumberFormat="1" applyFont="1" applyFill="1" applyBorder="1" applyAlignment="1" applyProtection="1">
      <alignment horizontal="left" vertical="top" wrapText="1"/>
      <protection/>
    </xf>
    <xf numFmtId="0" fontId="6" fillId="0" borderId="29" xfId="61" applyFont="1" applyFill="1" applyBorder="1" applyAlignment="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70" fillId="0" borderId="10" xfId="61" applyNumberFormat="1" applyFont="1" applyBorder="1" applyAlignment="1">
      <alignment horizontal="center"/>
      <protection/>
    </xf>
    <xf numFmtId="1" fontId="70"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1" fillId="0" borderId="29" xfId="33" applyFont="1" applyBorder="1" applyAlignment="1">
      <alignment horizontal="center"/>
      <protection/>
    </xf>
    <xf numFmtId="0" fontId="71" fillId="0" borderId="22" xfId="33" applyFont="1" applyBorder="1" applyAlignment="1">
      <alignment horizontal="center"/>
      <protection/>
    </xf>
    <xf numFmtId="0" fontId="71" fillId="0" borderId="61" xfId="33" applyFont="1" applyBorder="1" applyAlignment="1">
      <alignment horizontal="center"/>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1"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50" xfId="61" applyFont="1" applyFill="1" applyBorder="1" applyAlignment="1">
      <alignment horizontal="center" wrapText="1"/>
      <protection/>
    </xf>
    <xf numFmtId="0" fontId="6" fillId="0" borderId="2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0" xfId="61" applyFont="1" applyBorder="1" applyAlignment="1">
      <alignment horizontal="center"/>
      <protection/>
    </xf>
    <xf numFmtId="0" fontId="6" fillId="0" borderId="58" xfId="61" applyFont="1" applyBorder="1" applyAlignment="1">
      <alignment horizontal="center"/>
      <protection/>
    </xf>
    <xf numFmtId="0" fontId="6" fillId="0" borderId="67" xfId="61" applyFont="1" applyBorder="1" applyAlignment="1">
      <alignment horizontal="center"/>
      <protection/>
    </xf>
    <xf numFmtId="0" fontId="3" fillId="0" borderId="0" xfId="55" applyFont="1" applyAlignment="1">
      <alignment horizontal="left" vertical="top" wrapText="1"/>
      <protection/>
    </xf>
    <xf numFmtId="0" fontId="13" fillId="37" borderId="57" xfId="55" applyFont="1" applyFill="1" applyBorder="1" applyAlignment="1">
      <alignment horizontal="center" vertical="center" wrapText="1"/>
      <protection/>
    </xf>
    <xf numFmtId="0" fontId="44" fillId="0" borderId="0" xfId="55" applyFont="1" applyAlignment="1">
      <alignment horizontal="center" wrapText="1"/>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49" fontId="6" fillId="0" borderId="55" xfId="69" applyNumberFormat="1" applyFont="1" applyBorder="1" applyAlignment="1" applyProtection="1">
      <alignment horizontal="center" vertical="center" wrapText="1"/>
      <protection locked="0"/>
    </xf>
    <xf numFmtId="49" fontId="6" fillId="0" borderId="52"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0" fontId="70"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5"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4"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5" xfId="61" applyFont="1" applyBorder="1" applyAlignment="1">
      <alignment horizontal="center" vertical="center" wrapText="1"/>
      <protection/>
    </xf>
    <xf numFmtId="0" fontId="6" fillId="0" borderId="52"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4" fillId="0" borderId="0" xfId="61" applyFont="1" applyAlignment="1" applyProtection="1">
      <alignment horizontal="center"/>
      <protection locked="0"/>
    </xf>
    <xf numFmtId="0" fontId="125" fillId="0" borderId="0" xfId="0" applyNumberFormat="1" applyFont="1" applyFill="1" applyBorder="1" applyAlignment="1" applyProtection="1">
      <alignment horizontal="center" vertical="top"/>
      <protection/>
    </xf>
    <xf numFmtId="0" fontId="69" fillId="0" borderId="0" xfId="61" applyFont="1" applyAlignment="1" applyProtection="1">
      <alignment horizontal="left" wrapText="1"/>
      <protection locked="0"/>
    </xf>
    <xf numFmtId="196" fontId="69"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9" fillId="0" borderId="25" xfId="61" applyFont="1" applyBorder="1" applyAlignment="1" applyProtection="1">
      <alignment horizontal="left" wrapText="1"/>
      <protection locked="0"/>
    </xf>
    <xf numFmtId="0" fontId="69" fillId="0" borderId="36" xfId="61" applyFont="1" applyFill="1" applyBorder="1" applyAlignment="1">
      <alignment horizontal="left" vertical="center" wrapText="1"/>
      <protection/>
    </xf>
    <xf numFmtId="0" fontId="69" fillId="0" borderId="66" xfId="61" applyFont="1" applyFill="1" applyBorder="1" applyAlignment="1">
      <alignment horizontal="left" vertical="center" wrapText="1"/>
      <protection/>
    </xf>
    <xf numFmtId="0" fontId="69"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5"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5"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5"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109" fillId="0" borderId="0" xfId="0" applyNumberFormat="1" applyFont="1" applyFill="1" applyBorder="1" applyAlignment="1" applyProtection="1">
      <alignment horizontal="center"/>
      <protection/>
    </xf>
    <xf numFmtId="0" fontId="7" fillId="0" borderId="45"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5" xfId="61" applyFont="1" applyBorder="1" applyAlignment="1">
      <alignment horizontal="center" vertical="center" wrapText="1"/>
      <protection/>
    </xf>
    <xf numFmtId="0" fontId="7" fillId="0" borderId="52"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75" zoomScalePageLayoutView="0" workbookViewId="0" topLeftCell="A1">
      <selection activeCell="Z8" sqref="Z8"/>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850" customFormat="1" ht="12.75" customHeight="1">
      <c r="A1" s="853"/>
      <c r="B1" s="854"/>
      <c r="C1" s="854"/>
      <c r="D1" s="847"/>
      <c r="E1" s="1036" t="s">
        <v>873</v>
      </c>
      <c r="F1" s="1036"/>
      <c r="G1" s="1036"/>
    </row>
    <row r="2" spans="1:7" s="850" customFormat="1" ht="18.75" customHeight="1">
      <c r="A2" s="853"/>
      <c r="B2" s="854"/>
      <c r="C2" s="854"/>
      <c r="D2" s="847"/>
      <c r="E2" s="1036"/>
      <c r="F2" s="1036"/>
      <c r="G2" s="1036"/>
    </row>
    <row r="3" spans="1:7" s="850" customFormat="1" ht="126" customHeight="1">
      <c r="A3" s="853"/>
      <c r="B3" s="854"/>
      <c r="C3" s="854"/>
      <c r="D3" s="847"/>
      <c r="E3" s="1036"/>
      <c r="F3" s="1036"/>
      <c r="G3" s="1036"/>
    </row>
    <row r="4" spans="1:6" ht="34.5" customHeight="1">
      <c r="A4" s="1046" t="s">
        <v>794</v>
      </c>
      <c r="B4" s="1046"/>
      <c r="C4" s="1046"/>
      <c r="D4" s="1046"/>
      <c r="E4" s="1046"/>
      <c r="F4" s="1046"/>
    </row>
    <row r="5" spans="1:6" ht="18.75">
      <c r="A5" s="1047">
        <v>25539000000</v>
      </c>
      <c r="B5" s="1047"/>
      <c r="C5" s="35"/>
      <c r="F5" s="31"/>
    </row>
    <row r="6" spans="1:6" s="5" customFormat="1" ht="20.25" customHeight="1">
      <c r="A6" s="1037" t="s">
        <v>572</v>
      </c>
      <c r="B6" s="1039" t="s">
        <v>98</v>
      </c>
      <c r="C6" s="1039" t="s">
        <v>641</v>
      </c>
      <c r="D6" s="1041" t="s">
        <v>379</v>
      </c>
      <c r="E6" s="1043" t="s">
        <v>380</v>
      </c>
      <c r="F6" s="1044"/>
    </row>
    <row r="7" spans="1:6" s="5" customFormat="1" ht="51.75" customHeight="1">
      <c r="A7" s="1038"/>
      <c r="B7" s="1040"/>
      <c r="C7" s="1045"/>
      <c r="D7" s="1042"/>
      <c r="E7" s="32" t="s">
        <v>381</v>
      </c>
      <c r="F7" s="33" t="s">
        <v>399</v>
      </c>
    </row>
    <row r="8" spans="1:6" s="18" customFormat="1" ht="22.5" customHeight="1">
      <c r="A8" s="17">
        <v>1</v>
      </c>
      <c r="B8" s="36">
        <v>2</v>
      </c>
      <c r="C8" s="36" t="s">
        <v>642</v>
      </c>
      <c r="D8" s="17" t="s">
        <v>643</v>
      </c>
      <c r="E8" s="17" t="s">
        <v>644</v>
      </c>
      <c r="F8" s="17" t="s">
        <v>645</v>
      </c>
    </row>
    <row r="9" spans="1:6" s="23" customFormat="1" ht="18" customHeight="1">
      <c r="A9" s="19">
        <v>10000000</v>
      </c>
      <c r="B9" s="37" t="s">
        <v>382</v>
      </c>
      <c r="C9" s="175">
        <f>D9+E9</f>
        <v>153566600</v>
      </c>
      <c r="D9" s="174">
        <f>D10+D18+D24+D32+D50</f>
        <v>153515600</v>
      </c>
      <c r="E9" s="174">
        <f>E10+E18+E24+E32+E50</f>
        <v>51000</v>
      </c>
      <c r="F9" s="164"/>
    </row>
    <row r="10" spans="1:6" s="5" customFormat="1" ht="37.5">
      <c r="A10" s="19">
        <v>11000000</v>
      </c>
      <c r="B10" s="24" t="s">
        <v>383</v>
      </c>
      <c r="C10" s="175">
        <f aca="true" t="shared" si="0" ref="C10:C112">D10+E10</f>
        <v>93558500</v>
      </c>
      <c r="D10" s="174">
        <f>SUM(D11,D16)</f>
        <v>93558500</v>
      </c>
      <c r="E10" s="165"/>
      <c r="F10" s="165"/>
    </row>
    <row r="11" spans="1:6" ht="18.75">
      <c r="A11" s="19">
        <v>11010000</v>
      </c>
      <c r="B11" s="24" t="s">
        <v>590</v>
      </c>
      <c r="C11" s="175">
        <f t="shared" si="0"/>
        <v>93483500</v>
      </c>
      <c r="D11" s="174">
        <f>SUM(D12,D13,D14,D15,)</f>
        <v>93483500</v>
      </c>
      <c r="E11" s="165"/>
      <c r="F11" s="165"/>
    </row>
    <row r="12" spans="1:6" ht="47.25">
      <c r="A12" s="10">
        <v>11010100</v>
      </c>
      <c r="B12" s="40" t="s">
        <v>680</v>
      </c>
      <c r="C12" s="175">
        <f t="shared" si="0"/>
        <v>67008400</v>
      </c>
      <c r="D12" s="181">
        <v>67008400</v>
      </c>
      <c r="E12" s="167"/>
      <c r="F12" s="167"/>
    </row>
    <row r="13" spans="1:6" ht="61.5" customHeight="1">
      <c r="A13" s="7">
        <v>11010200</v>
      </c>
      <c r="B13" s="53" t="s">
        <v>682</v>
      </c>
      <c r="C13" s="175">
        <f t="shared" si="0"/>
        <v>15937700</v>
      </c>
      <c r="D13" s="181">
        <v>15937700</v>
      </c>
      <c r="E13" s="167"/>
      <c r="F13" s="167"/>
    </row>
    <row r="14" spans="1:6" ht="47.25">
      <c r="A14" s="10">
        <v>11010400</v>
      </c>
      <c r="B14" s="54" t="s">
        <v>672</v>
      </c>
      <c r="C14" s="175">
        <f t="shared" si="0"/>
        <v>10297600</v>
      </c>
      <c r="D14" s="181">
        <v>10297600</v>
      </c>
      <c r="E14" s="167"/>
      <c r="F14" s="167"/>
    </row>
    <row r="15" spans="1:6" ht="31.5">
      <c r="A15" s="7">
        <v>11010500</v>
      </c>
      <c r="B15" s="55" t="s">
        <v>683</v>
      </c>
      <c r="C15" s="175">
        <f t="shared" si="0"/>
        <v>239800</v>
      </c>
      <c r="D15" s="181">
        <v>239800</v>
      </c>
      <c r="E15" s="167"/>
      <c r="F15" s="167"/>
    </row>
    <row r="16" spans="1:6" ht="18" customHeight="1">
      <c r="A16" s="19">
        <v>11020000</v>
      </c>
      <c r="B16" s="24" t="s">
        <v>384</v>
      </c>
      <c r="C16" s="175">
        <f t="shared" si="0"/>
        <v>75000</v>
      </c>
      <c r="D16" s="174">
        <f>D17</f>
        <v>75000</v>
      </c>
      <c r="E16" s="165"/>
      <c r="F16" s="165"/>
    </row>
    <row r="17" spans="1:6" s="6" customFormat="1" ht="31.5">
      <c r="A17" s="7">
        <v>11020200</v>
      </c>
      <c r="B17" s="4" t="s">
        <v>592</v>
      </c>
      <c r="C17" s="175">
        <f t="shared" si="0"/>
        <v>75000</v>
      </c>
      <c r="D17" s="181">
        <v>75000</v>
      </c>
      <c r="E17" s="166"/>
      <c r="F17" s="166"/>
    </row>
    <row r="18" spans="1:6" s="5" customFormat="1" ht="37.5">
      <c r="A18" s="19">
        <v>13000000</v>
      </c>
      <c r="B18" s="24" t="s">
        <v>679</v>
      </c>
      <c r="C18" s="175">
        <f t="shared" si="0"/>
        <v>8372600</v>
      </c>
      <c r="D18" s="174">
        <f>SUM(D19,D22)</f>
        <v>8372600</v>
      </c>
      <c r="E18" s="165"/>
      <c r="F18" s="165"/>
    </row>
    <row r="19" spans="1:6" s="5" customFormat="1" ht="21" customHeight="1">
      <c r="A19" s="19">
        <v>13010000</v>
      </c>
      <c r="B19" s="24" t="s">
        <v>606</v>
      </c>
      <c r="C19" s="175">
        <f t="shared" si="0"/>
        <v>8352400</v>
      </c>
      <c r="D19" s="183">
        <f>SUM(D20,D21)</f>
        <v>8352400</v>
      </c>
      <c r="E19" s="165"/>
      <c r="F19" s="165"/>
    </row>
    <row r="20" spans="1:6" s="5" customFormat="1" ht="48.75" customHeight="1">
      <c r="A20" s="7">
        <v>13010100</v>
      </c>
      <c r="B20" s="4" t="s">
        <v>224</v>
      </c>
      <c r="C20" s="175">
        <f t="shared" si="0"/>
        <v>4613800</v>
      </c>
      <c r="D20" s="181">
        <v>4613800</v>
      </c>
      <c r="E20" s="165"/>
      <c r="F20" s="165"/>
    </row>
    <row r="21" spans="1:6" s="6" customFormat="1" ht="63">
      <c r="A21" s="7">
        <v>13010200</v>
      </c>
      <c r="B21" s="4" t="s">
        <v>309</v>
      </c>
      <c r="C21" s="175">
        <f t="shared" si="0"/>
        <v>3738600</v>
      </c>
      <c r="D21" s="181">
        <v>3738600</v>
      </c>
      <c r="E21" s="166"/>
      <c r="F21" s="166"/>
    </row>
    <row r="22" spans="1:6" s="6" customFormat="1" ht="18.75">
      <c r="A22" s="19">
        <v>13030000</v>
      </c>
      <c r="B22" s="24" t="s">
        <v>274</v>
      </c>
      <c r="C22" s="175">
        <f t="shared" si="0"/>
        <v>20200</v>
      </c>
      <c r="D22" s="174">
        <f>SUM(D23)</f>
        <v>20200</v>
      </c>
      <c r="E22" s="165"/>
      <c r="F22" s="165"/>
    </row>
    <row r="23" spans="1:6" s="6" customFormat="1" ht="31.5">
      <c r="A23" s="7">
        <v>13030100</v>
      </c>
      <c r="B23" s="4" t="s">
        <v>275</v>
      </c>
      <c r="C23" s="175">
        <f t="shared" si="0"/>
        <v>20200</v>
      </c>
      <c r="D23" s="181">
        <v>20200</v>
      </c>
      <c r="E23" s="166"/>
      <c r="F23" s="166"/>
    </row>
    <row r="24" spans="1:6" s="44" customFormat="1" ht="26.25" customHeight="1">
      <c r="A24" s="178">
        <v>14000000</v>
      </c>
      <c r="B24" s="178" t="s">
        <v>637</v>
      </c>
      <c r="C24" s="175">
        <f t="shared" si="0"/>
        <v>5236500</v>
      </c>
      <c r="D24" s="174">
        <f>SUM(D25,D27,D29)</f>
        <v>5236500</v>
      </c>
      <c r="E24" s="168"/>
      <c r="F24" s="168"/>
    </row>
    <row r="25" spans="1:6" s="44" customFormat="1" ht="36.75" customHeight="1">
      <c r="A25" s="178">
        <v>14020000</v>
      </c>
      <c r="B25" s="179" t="s">
        <v>638</v>
      </c>
      <c r="C25" s="175">
        <f t="shared" si="0"/>
        <v>720200</v>
      </c>
      <c r="D25" s="174">
        <f>SUM(D26)</f>
        <v>720200</v>
      </c>
      <c r="E25" s="168"/>
      <c r="F25" s="168"/>
    </row>
    <row r="26" spans="1:6" s="44" customFormat="1" ht="18.75">
      <c r="A26" s="900">
        <v>14021900</v>
      </c>
      <c r="B26" s="900" t="s">
        <v>639</v>
      </c>
      <c r="C26" s="175">
        <f t="shared" si="0"/>
        <v>720200</v>
      </c>
      <c r="D26" s="174">
        <v>720200</v>
      </c>
      <c r="E26" s="168"/>
      <c r="F26" s="168"/>
    </row>
    <row r="27" spans="1:6" s="44" customFormat="1" ht="37.5" customHeight="1">
      <c r="A27" s="178">
        <v>14030000</v>
      </c>
      <c r="B27" s="179" t="s">
        <v>640</v>
      </c>
      <c r="C27" s="175">
        <f t="shared" si="0"/>
        <v>2486100</v>
      </c>
      <c r="D27" s="174">
        <f>SUM(D28)</f>
        <v>2486100</v>
      </c>
      <c r="E27" s="168"/>
      <c r="F27" s="168"/>
    </row>
    <row r="28" spans="1:6" s="44" customFormat="1" ht="24.75" customHeight="1">
      <c r="A28" s="900">
        <v>14031900</v>
      </c>
      <c r="B28" s="900" t="s">
        <v>639</v>
      </c>
      <c r="C28" s="175">
        <f t="shared" si="0"/>
        <v>2486100</v>
      </c>
      <c r="D28" s="174">
        <v>2486100</v>
      </c>
      <c r="E28" s="168"/>
      <c r="F28" s="168"/>
    </row>
    <row r="29" spans="1:6" s="44" customFormat="1" ht="57.75" customHeight="1">
      <c r="A29" s="178">
        <v>14040000</v>
      </c>
      <c r="B29" s="179" t="s">
        <v>821</v>
      </c>
      <c r="C29" s="175">
        <f t="shared" si="0"/>
        <v>2030200</v>
      </c>
      <c r="D29" s="174">
        <f>SUM(D30:D31)</f>
        <v>2030200</v>
      </c>
      <c r="E29" s="168"/>
      <c r="F29" s="168"/>
    </row>
    <row r="30" spans="1:6" s="44" customFormat="1" ht="112.5">
      <c r="A30" s="178">
        <v>14040100</v>
      </c>
      <c r="B30" s="179" t="s">
        <v>815</v>
      </c>
      <c r="C30" s="175">
        <f t="shared" si="0"/>
        <v>27450</v>
      </c>
      <c r="D30" s="174">
        <v>27450</v>
      </c>
      <c r="E30" s="168"/>
      <c r="F30" s="168"/>
    </row>
    <row r="31" spans="1:6" s="44" customFormat="1" ht="96.75" customHeight="1">
      <c r="A31" s="178">
        <v>14040200</v>
      </c>
      <c r="B31" s="179" t="s">
        <v>816</v>
      </c>
      <c r="C31" s="175">
        <f t="shared" si="0"/>
        <v>2002750</v>
      </c>
      <c r="D31" s="174">
        <v>2002750</v>
      </c>
      <c r="E31" s="168"/>
      <c r="F31" s="168"/>
    </row>
    <row r="32" spans="1:6" ht="18" customHeight="1">
      <c r="A32" s="19">
        <v>18000000</v>
      </c>
      <c r="B32" s="24" t="s">
        <v>613</v>
      </c>
      <c r="C32" s="175">
        <f t="shared" si="0"/>
        <v>46348000</v>
      </c>
      <c r="D32" s="174">
        <f>D33+D43+D46</f>
        <v>46348000</v>
      </c>
      <c r="E32" s="165"/>
      <c r="F32" s="165"/>
    </row>
    <row r="33" spans="1:6" ht="18" customHeight="1">
      <c r="A33" s="19">
        <v>18010000</v>
      </c>
      <c r="B33" s="24" t="s">
        <v>614</v>
      </c>
      <c r="C33" s="175">
        <f t="shared" si="0"/>
        <v>28353900</v>
      </c>
      <c r="D33" s="174">
        <f>D34+D35+D36+D37+D38+D39+D40+D41+D42</f>
        <v>28353900</v>
      </c>
      <c r="E33" s="166"/>
      <c r="F33" s="166"/>
    </row>
    <row r="34" spans="1:6" ht="45.75" customHeight="1">
      <c r="A34" s="10">
        <v>18010100</v>
      </c>
      <c r="B34" s="40" t="s">
        <v>646</v>
      </c>
      <c r="C34" s="184">
        <f t="shared" si="0"/>
        <v>11120</v>
      </c>
      <c r="D34" s="181">
        <v>11120</v>
      </c>
      <c r="E34" s="166"/>
      <c r="F34" s="166"/>
    </row>
    <row r="35" spans="1:6" ht="47.25">
      <c r="A35" s="10">
        <v>18010200</v>
      </c>
      <c r="B35" s="40" t="s">
        <v>615</v>
      </c>
      <c r="C35" s="184">
        <f t="shared" si="0"/>
        <v>85900</v>
      </c>
      <c r="D35" s="181">
        <v>85900</v>
      </c>
      <c r="E35" s="123"/>
      <c r="F35" s="166"/>
    </row>
    <row r="36" spans="1:6" ht="47.25">
      <c r="A36" s="10">
        <v>18010300</v>
      </c>
      <c r="B36" s="40" t="s">
        <v>684</v>
      </c>
      <c r="C36" s="184">
        <f t="shared" si="0"/>
        <v>49100</v>
      </c>
      <c r="D36" s="181">
        <v>49100</v>
      </c>
      <c r="E36" s="166"/>
      <c r="F36" s="166"/>
    </row>
    <row r="37" spans="1:6" ht="47.25">
      <c r="A37" s="10">
        <v>18010400</v>
      </c>
      <c r="B37" s="40" t="s">
        <v>636</v>
      </c>
      <c r="C37" s="184">
        <f>SUM(D37,E37)</f>
        <v>994280</v>
      </c>
      <c r="D37" s="181">
        <v>994280</v>
      </c>
      <c r="E37" s="166" t="s">
        <v>686</v>
      </c>
      <c r="F37" s="166"/>
    </row>
    <row r="38" spans="1:6" s="43" customFormat="1" ht="18.75">
      <c r="A38" s="10">
        <v>18010500</v>
      </c>
      <c r="B38" s="40" t="s">
        <v>573</v>
      </c>
      <c r="C38" s="180">
        <f t="shared" si="0"/>
        <v>4660300</v>
      </c>
      <c r="D38" s="181">
        <v>4660300</v>
      </c>
      <c r="E38" s="166"/>
      <c r="F38" s="166"/>
    </row>
    <row r="39" spans="1:6" s="43" customFormat="1" ht="18.75">
      <c r="A39" s="10">
        <v>18010600</v>
      </c>
      <c r="B39" s="40" t="s">
        <v>574</v>
      </c>
      <c r="C39" s="180">
        <f t="shared" si="0"/>
        <v>18440400</v>
      </c>
      <c r="D39" s="181">
        <v>18440400</v>
      </c>
      <c r="E39" s="166"/>
      <c r="F39" s="166"/>
    </row>
    <row r="40" spans="1:6" s="43" customFormat="1" ht="18.75">
      <c r="A40" s="10">
        <v>18010700</v>
      </c>
      <c r="B40" s="40" t="s">
        <v>586</v>
      </c>
      <c r="C40" s="180">
        <f t="shared" si="0"/>
        <v>880000</v>
      </c>
      <c r="D40" s="181">
        <v>880000</v>
      </c>
      <c r="E40" s="166"/>
      <c r="F40" s="166"/>
    </row>
    <row r="41" spans="1:6" s="43" customFormat="1" ht="18.75">
      <c r="A41" s="10">
        <v>18010900</v>
      </c>
      <c r="B41" s="40" t="s">
        <v>587</v>
      </c>
      <c r="C41" s="180">
        <f t="shared" si="0"/>
        <v>3232800</v>
      </c>
      <c r="D41" s="181">
        <v>3232800</v>
      </c>
      <c r="E41" s="166"/>
      <c r="F41" s="166"/>
    </row>
    <row r="42" spans="1:6" s="43" customFormat="1" ht="18.75">
      <c r="A42" s="10">
        <v>18011000</v>
      </c>
      <c r="B42" s="40" t="s">
        <v>616</v>
      </c>
      <c r="C42" s="180">
        <f t="shared" si="0"/>
        <v>0</v>
      </c>
      <c r="D42" s="181"/>
      <c r="E42" s="166"/>
      <c r="F42" s="166"/>
    </row>
    <row r="43" spans="1:6" s="51" customFormat="1" ht="18" customHeight="1">
      <c r="A43" s="186">
        <v>18030000</v>
      </c>
      <c r="B43" s="187" t="s">
        <v>591</v>
      </c>
      <c r="C43" s="175">
        <f t="shared" si="0"/>
        <v>36100</v>
      </c>
      <c r="D43" s="174">
        <f>SUM(D44:D45)</f>
        <v>36100</v>
      </c>
      <c r="E43" s="167"/>
      <c r="F43" s="167"/>
    </row>
    <row r="44" spans="1:6" ht="18" customHeight="1">
      <c r="A44" s="7">
        <v>18030100</v>
      </c>
      <c r="B44" s="4" t="s">
        <v>594</v>
      </c>
      <c r="C44" s="180">
        <f t="shared" si="0"/>
        <v>30000</v>
      </c>
      <c r="D44" s="181">
        <v>30000</v>
      </c>
      <c r="E44" s="166"/>
      <c r="F44" s="166"/>
    </row>
    <row r="45" spans="1:6" ht="18" customHeight="1">
      <c r="A45" s="7">
        <v>18030200</v>
      </c>
      <c r="B45" s="4" t="s">
        <v>595</v>
      </c>
      <c r="C45" s="180">
        <f t="shared" si="0"/>
        <v>6100</v>
      </c>
      <c r="D45" s="181">
        <v>6100</v>
      </c>
      <c r="E45" s="166"/>
      <c r="F45" s="166"/>
    </row>
    <row r="46" spans="1:6" s="43" customFormat="1" ht="18" customHeight="1">
      <c r="A46" s="186">
        <v>18050000</v>
      </c>
      <c r="B46" s="187" t="s">
        <v>596</v>
      </c>
      <c r="C46" s="175">
        <f t="shared" si="0"/>
        <v>17958000</v>
      </c>
      <c r="D46" s="174">
        <f>SUM(D47,D48,D49)</f>
        <v>17958000</v>
      </c>
      <c r="E46" s="169"/>
      <c r="F46" s="169"/>
    </row>
    <row r="47" spans="1:6" ht="18" customHeight="1">
      <c r="A47" s="7">
        <v>18050300</v>
      </c>
      <c r="B47" s="4" t="s">
        <v>597</v>
      </c>
      <c r="C47" s="180">
        <f t="shared" si="0"/>
        <v>1290100</v>
      </c>
      <c r="D47" s="181">
        <v>1290100</v>
      </c>
      <c r="E47" s="167"/>
      <c r="F47" s="167"/>
    </row>
    <row r="48" spans="1:6" ht="18" customHeight="1">
      <c r="A48" s="10">
        <v>18050400</v>
      </c>
      <c r="B48" s="40" t="s">
        <v>598</v>
      </c>
      <c r="C48" s="180">
        <f t="shared" si="0"/>
        <v>11248200</v>
      </c>
      <c r="D48" s="181">
        <v>11248200</v>
      </c>
      <c r="E48" s="167"/>
      <c r="F48" s="167"/>
    </row>
    <row r="49" spans="1:11" ht="66" customHeight="1">
      <c r="A49" s="8">
        <v>18050500</v>
      </c>
      <c r="B49" s="55" t="s">
        <v>673</v>
      </c>
      <c r="C49" s="180">
        <f t="shared" si="0"/>
        <v>5419700</v>
      </c>
      <c r="D49" s="181">
        <v>5419700</v>
      </c>
      <c r="E49" s="172">
        <v>0</v>
      </c>
      <c r="F49" s="167"/>
      <c r="G49" s="47"/>
      <c r="H49" s="47"/>
      <c r="I49" s="47"/>
      <c r="J49" s="47"/>
      <c r="K49" s="47"/>
    </row>
    <row r="50" spans="1:6" s="45" customFormat="1" ht="18" customHeight="1">
      <c r="A50" s="19">
        <v>19000000</v>
      </c>
      <c r="B50" s="24" t="s">
        <v>599</v>
      </c>
      <c r="C50" s="175">
        <f t="shared" si="0"/>
        <v>51000</v>
      </c>
      <c r="D50" s="174">
        <f>D51</f>
        <v>0</v>
      </c>
      <c r="E50" s="125">
        <f>E51</f>
        <v>51000</v>
      </c>
      <c r="F50" s="165"/>
    </row>
    <row r="51" spans="1:6" ht="18" customHeight="1">
      <c r="A51" s="19">
        <v>19010000</v>
      </c>
      <c r="B51" s="24" t="s">
        <v>600</v>
      </c>
      <c r="C51" s="184">
        <f t="shared" si="0"/>
        <v>51000</v>
      </c>
      <c r="D51" s="185">
        <f>SUM(D52:D54)</f>
        <v>0</v>
      </c>
      <c r="E51" s="172">
        <f>SUM(E52,E53,E54)</f>
        <v>51000</v>
      </c>
      <c r="F51" s="167"/>
    </row>
    <row r="52" spans="1:6" ht="33" customHeight="1">
      <c r="A52" s="7">
        <v>19010100</v>
      </c>
      <c r="B52" s="4" t="s">
        <v>601</v>
      </c>
      <c r="C52" s="180">
        <f t="shared" si="0"/>
        <v>28100</v>
      </c>
      <c r="D52" s="181"/>
      <c r="E52" s="173">
        <v>28100</v>
      </c>
      <c r="F52" s="167"/>
    </row>
    <row r="53" spans="1:6" ht="31.5">
      <c r="A53" s="10">
        <v>19010200</v>
      </c>
      <c r="B53" s="40" t="s">
        <v>607</v>
      </c>
      <c r="C53" s="180">
        <f t="shared" si="0"/>
        <v>2600</v>
      </c>
      <c r="D53" s="181"/>
      <c r="E53" s="172">
        <v>2600</v>
      </c>
      <c r="F53" s="167"/>
    </row>
    <row r="54" spans="1:6" ht="47.25">
      <c r="A54" s="7">
        <v>19010300</v>
      </c>
      <c r="B54" s="4" t="s">
        <v>608</v>
      </c>
      <c r="C54" s="180">
        <f t="shared" si="0"/>
        <v>20300</v>
      </c>
      <c r="D54" s="181"/>
      <c r="E54" s="173">
        <v>20300</v>
      </c>
      <c r="F54" s="167"/>
    </row>
    <row r="55" spans="1:6" s="23" customFormat="1" ht="18" customHeight="1">
      <c r="A55" s="19">
        <v>20000000</v>
      </c>
      <c r="B55" s="37" t="s">
        <v>385</v>
      </c>
      <c r="C55" s="175">
        <f t="shared" si="0"/>
        <v>2609900</v>
      </c>
      <c r="D55" s="174">
        <f>D56+D61+D74+D80</f>
        <v>1061400</v>
      </c>
      <c r="E55" s="174">
        <f>E56+E61+E74+E80</f>
        <v>1548500</v>
      </c>
      <c r="F55" s="174">
        <f>F56+F61+F74+F80</f>
        <v>0</v>
      </c>
    </row>
    <row r="56" spans="1:6" s="5" customFormat="1" ht="18" customHeight="1">
      <c r="A56" s="19">
        <v>21000000</v>
      </c>
      <c r="B56" s="24" t="s">
        <v>386</v>
      </c>
      <c r="C56" s="175">
        <f t="shared" si="0"/>
        <v>27200</v>
      </c>
      <c r="D56" s="174">
        <f>SUM(D57:D58,D60)</f>
        <v>27200</v>
      </c>
      <c r="E56" s="165"/>
      <c r="F56" s="165"/>
    </row>
    <row r="57" spans="1:6" s="5" customFormat="1" ht="45.75" customHeight="1" hidden="1">
      <c r="A57" s="10">
        <v>21010300</v>
      </c>
      <c r="B57" s="54" t="s">
        <v>674</v>
      </c>
      <c r="C57" s="175">
        <f t="shared" si="0"/>
        <v>0</v>
      </c>
      <c r="D57" s="181">
        <v>0</v>
      </c>
      <c r="E57" s="166"/>
      <c r="F57" s="166"/>
    </row>
    <row r="58" spans="1:6" ht="18.75" customHeight="1">
      <c r="A58" s="8">
        <v>21080000</v>
      </c>
      <c r="B58" s="3" t="s">
        <v>391</v>
      </c>
      <c r="C58" s="184">
        <f t="shared" si="0"/>
        <v>27200</v>
      </c>
      <c r="D58" s="185">
        <v>27200</v>
      </c>
      <c r="E58" s="167"/>
      <c r="F58" s="167"/>
    </row>
    <row r="59" spans="1:6" s="6" customFormat="1" ht="18" customHeight="1">
      <c r="A59" s="7">
        <v>21081100</v>
      </c>
      <c r="B59" s="4" t="s">
        <v>400</v>
      </c>
      <c r="C59" s="180">
        <f t="shared" si="0"/>
        <v>27200</v>
      </c>
      <c r="D59" s="181">
        <v>27200</v>
      </c>
      <c r="E59" s="166"/>
      <c r="F59" s="166"/>
    </row>
    <row r="60" spans="1:6" s="6" customFormat="1" ht="46.5" customHeight="1">
      <c r="A60" s="53">
        <v>21081500</v>
      </c>
      <c r="B60" s="53" t="s">
        <v>755</v>
      </c>
      <c r="C60" s="180">
        <f t="shared" si="0"/>
        <v>0</v>
      </c>
      <c r="D60" s="181">
        <v>0</v>
      </c>
      <c r="E60" s="166"/>
      <c r="F60" s="166"/>
    </row>
    <row r="61" spans="1:6" s="5" customFormat="1" ht="37.5">
      <c r="A61" s="19">
        <v>22000000</v>
      </c>
      <c r="B61" s="24" t="s">
        <v>387</v>
      </c>
      <c r="C61" s="175">
        <f t="shared" si="0"/>
        <v>998100</v>
      </c>
      <c r="D61" s="174">
        <f>SUM(D64,D68,D70,D73)</f>
        <v>998100</v>
      </c>
      <c r="E61" s="165"/>
      <c r="F61" s="165"/>
    </row>
    <row r="62" spans="1:6" s="5" customFormat="1" ht="18.75" hidden="1">
      <c r="A62" s="186">
        <v>22010000</v>
      </c>
      <c r="B62" s="187" t="s">
        <v>593</v>
      </c>
      <c r="C62" s="163">
        <f t="shared" si="0"/>
        <v>0</v>
      </c>
      <c r="D62" s="164">
        <f>D63</f>
        <v>0</v>
      </c>
      <c r="E62" s="165"/>
      <c r="F62" s="165"/>
    </row>
    <row r="63" spans="1:6" s="5" customFormat="1" ht="56.25" hidden="1">
      <c r="A63" s="188">
        <v>22010300</v>
      </c>
      <c r="B63" s="189" t="s">
        <v>609</v>
      </c>
      <c r="C63" s="163">
        <f t="shared" si="0"/>
        <v>0</v>
      </c>
      <c r="D63" s="164"/>
      <c r="E63" s="165"/>
      <c r="F63" s="165"/>
    </row>
    <row r="64" spans="1:6" s="5" customFormat="1" ht="20.25" customHeight="1">
      <c r="A64" s="19">
        <v>2201000</v>
      </c>
      <c r="B64" s="24" t="s">
        <v>681</v>
      </c>
      <c r="C64" s="175">
        <f>SUM(C65:C67)</f>
        <v>855700</v>
      </c>
      <c r="D64" s="174">
        <f>SUM(D65,D66,D67)</f>
        <v>855700</v>
      </c>
      <c r="E64" s="165"/>
      <c r="F64" s="165"/>
    </row>
    <row r="65" spans="1:6" s="5" customFormat="1" ht="53.25" customHeight="1">
      <c r="A65" s="126">
        <v>22010300</v>
      </c>
      <c r="B65" s="126" t="s">
        <v>604</v>
      </c>
      <c r="C65" s="175">
        <f t="shared" si="0"/>
        <v>1700</v>
      </c>
      <c r="D65" s="174">
        <v>1700</v>
      </c>
      <c r="E65" s="165"/>
      <c r="F65" s="165"/>
    </row>
    <row r="66" spans="1:6" s="5" customFormat="1" ht="19.5" customHeight="1">
      <c r="A66" s="56">
        <v>22012500</v>
      </c>
      <c r="B66" s="57" t="s">
        <v>675</v>
      </c>
      <c r="C66" s="175">
        <f t="shared" si="0"/>
        <v>464000</v>
      </c>
      <c r="D66" s="183">
        <v>464000</v>
      </c>
      <c r="E66" s="168"/>
      <c r="F66" s="168"/>
    </row>
    <row r="67" spans="1:6" s="5" customFormat="1" ht="34.5" customHeight="1">
      <c r="A67" s="127">
        <v>22012600</v>
      </c>
      <c r="B67" s="126" t="s">
        <v>605</v>
      </c>
      <c r="C67" s="175">
        <f t="shared" si="0"/>
        <v>390000</v>
      </c>
      <c r="D67" s="183">
        <v>390000</v>
      </c>
      <c r="E67" s="168"/>
      <c r="F67" s="168"/>
    </row>
    <row r="68" spans="1:6" ht="37.5">
      <c r="A68" s="19">
        <v>22080000</v>
      </c>
      <c r="B68" s="24" t="s">
        <v>571</v>
      </c>
      <c r="C68" s="175">
        <f t="shared" si="0"/>
        <v>108000</v>
      </c>
      <c r="D68" s="174">
        <f>D69</f>
        <v>108000</v>
      </c>
      <c r="E68" s="165"/>
      <c r="F68" s="165"/>
    </row>
    <row r="69" spans="1:6" s="6" customFormat="1" ht="31.5">
      <c r="A69" s="10">
        <v>22080400</v>
      </c>
      <c r="B69" s="40" t="s">
        <v>388</v>
      </c>
      <c r="C69" s="184">
        <f t="shared" si="0"/>
        <v>108000</v>
      </c>
      <c r="D69" s="181">
        <v>108000</v>
      </c>
      <c r="E69" s="166"/>
      <c r="F69" s="166"/>
    </row>
    <row r="70" spans="1:6" ht="18" customHeight="1">
      <c r="A70" s="19">
        <v>22090000</v>
      </c>
      <c r="B70" s="24" t="s">
        <v>389</v>
      </c>
      <c r="C70" s="175">
        <f t="shared" si="0"/>
        <v>4400</v>
      </c>
      <c r="D70" s="174">
        <f>SUM(D71,D72)</f>
        <v>4400</v>
      </c>
      <c r="E70" s="165"/>
      <c r="F70" s="165"/>
    </row>
    <row r="71" spans="1:6" ht="47.25">
      <c r="A71" s="10">
        <v>22090100</v>
      </c>
      <c r="B71" s="40" t="s">
        <v>588</v>
      </c>
      <c r="C71" s="180">
        <f t="shared" si="0"/>
        <v>1200</v>
      </c>
      <c r="D71" s="181">
        <v>1200</v>
      </c>
      <c r="E71" s="167"/>
      <c r="F71" s="167"/>
    </row>
    <row r="72" spans="1:6" ht="47.25">
      <c r="A72" s="58">
        <v>22090400</v>
      </c>
      <c r="B72" s="53" t="s">
        <v>570</v>
      </c>
      <c r="C72" s="180">
        <f t="shared" si="0"/>
        <v>3200</v>
      </c>
      <c r="D72" s="181">
        <v>3200</v>
      </c>
      <c r="E72" s="167"/>
      <c r="F72" s="167"/>
    </row>
    <row r="73" spans="1:6" ht="112.5">
      <c r="A73" s="529">
        <v>22130000</v>
      </c>
      <c r="B73" s="530" t="s">
        <v>543</v>
      </c>
      <c r="C73" s="535">
        <f t="shared" si="0"/>
        <v>30000</v>
      </c>
      <c r="D73" s="536">
        <v>30000</v>
      </c>
      <c r="E73" s="167"/>
      <c r="F73" s="167"/>
    </row>
    <row r="74" spans="1:6" s="5" customFormat="1" ht="18" customHeight="1">
      <c r="A74" s="19">
        <v>24000000</v>
      </c>
      <c r="B74" s="24" t="s">
        <v>390</v>
      </c>
      <c r="C74" s="175">
        <f t="shared" si="0"/>
        <v>41100</v>
      </c>
      <c r="D74" s="174">
        <f>D75</f>
        <v>36100</v>
      </c>
      <c r="E74" s="125">
        <f>SUM(E75,E79)</f>
        <v>5000</v>
      </c>
      <c r="F74" s="125">
        <f>SUM(F75,F79)</f>
        <v>0</v>
      </c>
    </row>
    <row r="75" spans="1:6" s="5" customFormat="1" ht="18" customHeight="1">
      <c r="A75" s="19">
        <v>24060000</v>
      </c>
      <c r="B75" s="24" t="s">
        <v>391</v>
      </c>
      <c r="C75" s="175">
        <f t="shared" si="0"/>
        <v>41100</v>
      </c>
      <c r="D75" s="174">
        <f>SUM(D76,D77,D78)</f>
        <v>36100</v>
      </c>
      <c r="E75" s="125">
        <f>SUM(E76,E77)</f>
        <v>5000</v>
      </c>
      <c r="F75" s="125">
        <v>0</v>
      </c>
    </row>
    <row r="76" spans="1:6" s="6" customFormat="1" ht="19.5" customHeight="1">
      <c r="A76" s="10">
        <v>24060300</v>
      </c>
      <c r="B76" s="40" t="s">
        <v>391</v>
      </c>
      <c r="C76" s="184">
        <f t="shared" si="0"/>
        <v>17500</v>
      </c>
      <c r="D76" s="181">
        <v>17500</v>
      </c>
      <c r="E76" s="124"/>
      <c r="F76" s="124"/>
    </row>
    <row r="77" spans="1:6" s="6" customFormat="1" ht="45.75" customHeight="1">
      <c r="A77" s="58">
        <v>24062100</v>
      </c>
      <c r="B77" s="53" t="s">
        <v>685</v>
      </c>
      <c r="C77" s="184">
        <f t="shared" si="0"/>
        <v>5000</v>
      </c>
      <c r="D77" s="181">
        <v>0</v>
      </c>
      <c r="E77" s="123">
        <v>5000</v>
      </c>
      <c r="F77" s="123">
        <v>0</v>
      </c>
    </row>
    <row r="78" spans="1:6" s="6" customFormat="1" ht="82.5" customHeight="1">
      <c r="A78" s="58">
        <v>24062200</v>
      </c>
      <c r="B78" s="53" t="s">
        <v>756</v>
      </c>
      <c r="C78" s="184">
        <f t="shared" si="0"/>
        <v>18600</v>
      </c>
      <c r="D78" s="181">
        <v>18600</v>
      </c>
      <c r="E78" s="123"/>
      <c r="F78" s="123"/>
    </row>
    <row r="79" spans="1:6" s="50" customFormat="1" ht="40.5" customHeight="1" hidden="1">
      <c r="A79" s="10">
        <v>24170000</v>
      </c>
      <c r="B79" s="3" t="s">
        <v>678</v>
      </c>
      <c r="C79" s="184">
        <f t="shared" si="0"/>
        <v>0</v>
      </c>
      <c r="D79" s="185">
        <v>0</v>
      </c>
      <c r="E79" s="173">
        <v>0</v>
      </c>
      <c r="F79" s="173">
        <v>0</v>
      </c>
    </row>
    <row r="80" spans="1:6" s="5" customFormat="1" ht="18" customHeight="1">
      <c r="A80" s="19">
        <v>25000000</v>
      </c>
      <c r="B80" s="24" t="s">
        <v>392</v>
      </c>
      <c r="C80" s="175">
        <f t="shared" si="0"/>
        <v>1543500</v>
      </c>
      <c r="D80" s="174"/>
      <c r="E80" s="125">
        <v>1543500</v>
      </c>
      <c r="F80" s="165"/>
    </row>
    <row r="81" spans="1:6" s="23" customFormat="1" ht="18.75">
      <c r="A81" s="19">
        <v>30000000</v>
      </c>
      <c r="B81" s="24" t="s">
        <v>398</v>
      </c>
      <c r="C81" s="175">
        <f t="shared" si="0"/>
        <v>677226</v>
      </c>
      <c r="D81" s="174">
        <f>D82</f>
        <v>0</v>
      </c>
      <c r="E81" s="174">
        <f>E83</f>
        <v>677226</v>
      </c>
      <c r="F81" s="174">
        <f>F83</f>
        <v>677226</v>
      </c>
    </row>
    <row r="82" spans="1:7" s="48" customFormat="1" ht="63" hidden="1">
      <c r="A82" s="10">
        <v>31010200</v>
      </c>
      <c r="B82" s="54" t="s">
        <v>677</v>
      </c>
      <c r="C82" s="175">
        <f t="shared" si="0"/>
        <v>0</v>
      </c>
      <c r="D82" s="181">
        <v>0</v>
      </c>
      <c r="E82" s="123"/>
      <c r="F82" s="123"/>
      <c r="G82" s="49"/>
    </row>
    <row r="83" spans="1:6" s="5" customFormat="1" ht="18" customHeight="1" hidden="1">
      <c r="A83" s="909">
        <v>30000000</v>
      </c>
      <c r="B83" s="909" t="s">
        <v>850</v>
      </c>
      <c r="C83" s="175">
        <f t="shared" si="0"/>
        <v>677226</v>
      </c>
      <c r="D83" s="174"/>
      <c r="E83" s="125">
        <f>E84</f>
        <v>677226</v>
      </c>
      <c r="F83" s="125">
        <f>F84</f>
        <v>677226</v>
      </c>
    </row>
    <row r="84" spans="1:6" s="5" customFormat="1" ht="18" customHeight="1">
      <c r="A84" s="900">
        <v>31000000</v>
      </c>
      <c r="B84" s="900" t="s">
        <v>851</v>
      </c>
      <c r="C84" s="184">
        <f t="shared" si="0"/>
        <v>677226</v>
      </c>
      <c r="D84" s="174"/>
      <c r="E84" s="172">
        <f>E85</f>
        <v>677226</v>
      </c>
      <c r="F84" s="172">
        <f>E84</f>
        <v>677226</v>
      </c>
    </row>
    <row r="85" spans="1:6" s="6" customFormat="1" ht="83.25" customHeight="1">
      <c r="A85" s="900">
        <v>31030000</v>
      </c>
      <c r="B85" s="534" t="s">
        <v>852</v>
      </c>
      <c r="C85" s="180">
        <f t="shared" si="0"/>
        <v>677226</v>
      </c>
      <c r="D85" s="181"/>
      <c r="E85" s="123">
        <v>677226</v>
      </c>
      <c r="F85" s="123">
        <f>E85</f>
        <v>677226</v>
      </c>
    </row>
    <row r="86" spans="1:6" ht="47.25" hidden="1">
      <c r="A86" s="10">
        <v>50080200</v>
      </c>
      <c r="B86" s="40" t="s">
        <v>589</v>
      </c>
      <c r="C86" s="163">
        <f t="shared" si="0"/>
        <v>0</v>
      </c>
      <c r="D86" s="167"/>
      <c r="E86" s="166"/>
      <c r="F86" s="167"/>
    </row>
    <row r="87" spans="1:6" ht="20.25">
      <c r="A87" s="178">
        <v>50000000</v>
      </c>
      <c r="B87" s="179" t="s">
        <v>544</v>
      </c>
      <c r="C87" s="538">
        <f t="shared" si="0"/>
        <v>50000</v>
      </c>
      <c r="D87" s="537"/>
      <c r="E87" s="174">
        <f>E88</f>
        <v>50000</v>
      </c>
      <c r="F87" s="167"/>
    </row>
    <row r="88" spans="1:6" ht="75">
      <c r="A88" s="533">
        <v>50110000</v>
      </c>
      <c r="B88" s="534" t="s">
        <v>545</v>
      </c>
      <c r="C88" s="531">
        <f t="shared" si="0"/>
        <v>50000</v>
      </c>
      <c r="D88" s="532"/>
      <c r="E88" s="181">
        <v>50000</v>
      </c>
      <c r="F88" s="167"/>
    </row>
    <row r="89" spans="1:8" s="26" customFormat="1" ht="18" customHeight="1">
      <c r="A89" s="25"/>
      <c r="B89" s="38" t="s">
        <v>401</v>
      </c>
      <c r="C89" s="191">
        <f t="shared" si="0"/>
        <v>156903726</v>
      </c>
      <c r="D89" s="190">
        <f>D9+D55+D81</f>
        <v>154577000</v>
      </c>
      <c r="E89" s="190">
        <f>E9+E55+E81+E87</f>
        <v>2326726</v>
      </c>
      <c r="F89" s="190">
        <f>F9+F55+F81</f>
        <v>677226</v>
      </c>
      <c r="G89" s="41"/>
      <c r="H89" s="27"/>
    </row>
    <row r="90" spans="1:6" s="2" customFormat="1" ht="37.5">
      <c r="A90" s="19">
        <v>40000000</v>
      </c>
      <c r="B90" s="24" t="s">
        <v>393</v>
      </c>
      <c r="C90" s="175">
        <f t="shared" si="0"/>
        <v>74584430</v>
      </c>
      <c r="D90" s="174">
        <f>D91</f>
        <v>74584430</v>
      </c>
      <c r="E90" s="164"/>
      <c r="F90" s="164"/>
    </row>
    <row r="91" spans="1:6" s="5" customFormat="1" ht="18" customHeight="1">
      <c r="A91" s="19">
        <v>41000000</v>
      </c>
      <c r="B91" s="24" t="s">
        <v>394</v>
      </c>
      <c r="C91" s="175">
        <f t="shared" si="0"/>
        <v>74584430</v>
      </c>
      <c r="D91" s="174">
        <f>D92+D94+D102+D99</f>
        <v>74584430</v>
      </c>
      <c r="E91" s="165"/>
      <c r="F91" s="165"/>
    </row>
    <row r="92" spans="1:6" ht="18" customHeight="1">
      <c r="A92" s="11">
        <v>41020000</v>
      </c>
      <c r="B92" s="15" t="s">
        <v>395</v>
      </c>
      <c r="C92" s="175">
        <f t="shared" si="0"/>
        <v>9219100</v>
      </c>
      <c r="D92" s="174">
        <f>D93</f>
        <v>9219100</v>
      </c>
      <c r="E92" s="125"/>
      <c r="F92" s="165"/>
    </row>
    <row r="93" spans="1:6" s="52" customFormat="1" ht="18.75">
      <c r="A93" s="10">
        <v>41020100</v>
      </c>
      <c r="B93" s="4" t="s">
        <v>610</v>
      </c>
      <c r="C93" s="180">
        <f t="shared" si="0"/>
        <v>9219100</v>
      </c>
      <c r="D93" s="181">
        <v>9219100</v>
      </c>
      <c r="E93" s="124"/>
      <c r="F93" s="166"/>
    </row>
    <row r="94" spans="1:6" ht="39.75" customHeight="1">
      <c r="A94" s="19">
        <v>41030000</v>
      </c>
      <c r="B94" s="24" t="s">
        <v>257</v>
      </c>
      <c r="C94" s="175">
        <f t="shared" si="0"/>
        <v>51770800</v>
      </c>
      <c r="D94" s="174">
        <f>D95+D96+D98</f>
        <v>51770800</v>
      </c>
      <c r="E94" s="165"/>
      <c r="F94" s="165"/>
    </row>
    <row r="95" spans="1:6" ht="12" customHeight="1" hidden="1">
      <c r="A95" s="294"/>
      <c r="B95" s="295"/>
      <c r="C95" s="175"/>
      <c r="D95" s="174"/>
      <c r="E95" s="165"/>
      <c r="F95" s="165"/>
    </row>
    <row r="96" spans="1:6" s="6" customFormat="1" ht="30.75" customHeight="1">
      <c r="A96" s="7">
        <v>41033900</v>
      </c>
      <c r="B96" s="453" t="s">
        <v>611</v>
      </c>
      <c r="C96" s="180">
        <f t="shared" si="0"/>
        <v>51770800</v>
      </c>
      <c r="D96" s="181">
        <v>51770800</v>
      </c>
      <c r="E96" s="166"/>
      <c r="F96" s="166"/>
    </row>
    <row r="97" spans="1:6" s="6" customFormat="1" ht="140.25" customHeight="1" hidden="1">
      <c r="A97" s="7">
        <v>41030700</v>
      </c>
      <c r="B97" s="4" t="s">
        <v>563</v>
      </c>
      <c r="C97" s="180">
        <f t="shared" si="0"/>
        <v>0</v>
      </c>
      <c r="D97" s="181"/>
      <c r="E97" s="166"/>
      <c r="F97" s="166"/>
    </row>
    <row r="98" spans="1:6" s="6" customFormat="1" ht="33.75" customHeight="1">
      <c r="A98" s="7">
        <v>41034200</v>
      </c>
      <c r="B98" s="4" t="s">
        <v>612</v>
      </c>
      <c r="C98" s="180">
        <f t="shared" si="0"/>
        <v>0</v>
      </c>
      <c r="D98" s="181">
        <v>0</v>
      </c>
      <c r="E98" s="166"/>
      <c r="F98" s="166"/>
    </row>
    <row r="99" spans="1:6" s="6" customFormat="1" ht="31.5" customHeight="1">
      <c r="A99" s="178">
        <v>41040000</v>
      </c>
      <c r="B99" s="179" t="s">
        <v>230</v>
      </c>
      <c r="C99" s="175">
        <f>SUM(D99)</f>
        <v>2220000</v>
      </c>
      <c r="D99" s="174">
        <f>SUM(D100+D101)</f>
        <v>2220000</v>
      </c>
      <c r="E99" s="166"/>
      <c r="F99" s="166"/>
    </row>
    <row r="100" spans="1:6" s="6" customFormat="1" ht="46.5" customHeight="1">
      <c r="A100" s="219">
        <v>41040200</v>
      </c>
      <c r="B100" s="220" t="s">
        <v>231</v>
      </c>
      <c r="C100" s="180">
        <f>SUM(D100)</f>
        <v>0</v>
      </c>
      <c r="D100" s="181">
        <v>0</v>
      </c>
      <c r="E100" s="166"/>
      <c r="F100" s="166"/>
    </row>
    <row r="101" spans="1:6" s="6" customFormat="1" ht="96.75" customHeight="1">
      <c r="A101" s="219">
        <v>41040500</v>
      </c>
      <c r="B101" s="220" t="s">
        <v>270</v>
      </c>
      <c r="C101" s="180">
        <f>SUM(D101)</f>
        <v>2220000</v>
      </c>
      <c r="D101" s="181">
        <v>2220000</v>
      </c>
      <c r="E101" s="166"/>
      <c r="F101" s="166"/>
    </row>
    <row r="102" spans="1:6" s="6" customFormat="1" ht="36" customHeight="1">
      <c r="A102" s="178">
        <v>41050000</v>
      </c>
      <c r="B102" s="179" t="s">
        <v>258</v>
      </c>
      <c r="C102" s="175">
        <f>SUM(D102:E102)</f>
        <v>11374530</v>
      </c>
      <c r="D102" s="174">
        <f>SUM(D104,D105,D106,D108,D110,D111,D109,D112,D107,D103,D121)</f>
        <v>11374530</v>
      </c>
      <c r="E102" s="166" t="s">
        <v>686</v>
      </c>
      <c r="F102" s="166"/>
    </row>
    <row r="103" spans="1:6" s="6" customFormat="1" ht="36" customHeight="1">
      <c r="A103" s="219">
        <v>41051000</v>
      </c>
      <c r="B103" s="220" t="s">
        <v>151</v>
      </c>
      <c r="C103" s="184">
        <f>SUM(D103,E103)</f>
        <v>1108010</v>
      </c>
      <c r="D103" s="185">
        <v>1108010</v>
      </c>
      <c r="E103" s="166"/>
      <c r="F103" s="166"/>
    </row>
    <row r="104" spans="1:6" s="237" customFormat="1" ht="48.75" customHeight="1">
      <c r="A104" s="219">
        <v>41051200</v>
      </c>
      <c r="B104" s="220" t="s">
        <v>229</v>
      </c>
      <c r="C104" s="180">
        <f>D104+E104</f>
        <v>296020</v>
      </c>
      <c r="D104" s="181">
        <v>296020</v>
      </c>
      <c r="E104" s="236"/>
      <c r="F104" s="236"/>
    </row>
    <row r="105" spans="1:6" s="6" customFormat="1" ht="62.25" customHeight="1" hidden="1">
      <c r="A105" s="7">
        <v>41030700</v>
      </c>
      <c r="B105" s="4" t="s">
        <v>563</v>
      </c>
      <c r="C105" s="180">
        <f t="shared" si="0"/>
        <v>0</v>
      </c>
      <c r="D105" s="181"/>
      <c r="E105" s="166"/>
      <c r="F105" s="166"/>
    </row>
    <row r="106" spans="1:6" s="6" customFormat="1" ht="63" hidden="1">
      <c r="A106" s="177">
        <v>41050200</v>
      </c>
      <c r="B106" s="176" t="s">
        <v>259</v>
      </c>
      <c r="C106" s="180">
        <f t="shared" si="0"/>
        <v>0</v>
      </c>
      <c r="D106" s="181"/>
      <c r="E106" s="166"/>
      <c r="F106" s="166"/>
    </row>
    <row r="107" spans="1:6" s="6" customFormat="1" ht="54.75" customHeight="1">
      <c r="A107" s="177">
        <v>41051400</v>
      </c>
      <c r="B107" s="176" t="s">
        <v>199</v>
      </c>
      <c r="C107" s="180">
        <f t="shared" si="0"/>
        <v>0</v>
      </c>
      <c r="D107" s="181">
        <v>0</v>
      </c>
      <c r="E107" s="166"/>
      <c r="F107" s="166"/>
    </row>
    <row r="108" spans="1:6" s="237" customFormat="1" ht="47.25">
      <c r="A108" s="219">
        <v>41051500</v>
      </c>
      <c r="B108" s="220" t="s">
        <v>402</v>
      </c>
      <c r="C108" s="180">
        <f t="shared" si="0"/>
        <v>0</v>
      </c>
      <c r="D108" s="181">
        <v>0</v>
      </c>
      <c r="E108" s="236"/>
      <c r="F108" s="236"/>
    </row>
    <row r="109" spans="1:6" s="237" customFormat="1" ht="47.25" hidden="1">
      <c r="A109" s="220">
        <v>41053000</v>
      </c>
      <c r="B109" s="220" t="s">
        <v>186</v>
      </c>
      <c r="C109" s="180">
        <f t="shared" si="0"/>
        <v>0</v>
      </c>
      <c r="D109" s="181">
        <v>0</v>
      </c>
      <c r="E109" s="236"/>
      <c r="F109" s="236"/>
    </row>
    <row r="110" spans="1:6" s="237" customFormat="1" ht="31.5" customHeight="1">
      <c r="A110" s="177">
        <v>41053900</v>
      </c>
      <c r="B110" s="176" t="s">
        <v>53</v>
      </c>
      <c r="C110" s="180">
        <f t="shared" si="0"/>
        <v>489800</v>
      </c>
      <c r="D110" s="181">
        <v>489800</v>
      </c>
      <c r="E110" s="236"/>
      <c r="F110" s="236"/>
    </row>
    <row r="111" spans="1:6" s="6" customFormat="1" ht="48.75" customHeight="1">
      <c r="A111" s="294">
        <v>41055000</v>
      </c>
      <c r="B111" s="295" t="s">
        <v>0</v>
      </c>
      <c r="C111" s="180">
        <f t="shared" si="0"/>
        <v>0</v>
      </c>
      <c r="D111" s="182">
        <v>0</v>
      </c>
      <c r="E111" s="170"/>
      <c r="F111" s="166"/>
    </row>
    <row r="112" spans="1:6" s="6" customFormat="1" ht="15.75" customHeight="1" hidden="1">
      <c r="A112" s="219"/>
      <c r="B112" s="220"/>
      <c r="C112" s="180">
        <f t="shared" si="0"/>
        <v>0</v>
      </c>
      <c r="D112" s="182">
        <v>0</v>
      </c>
      <c r="E112" s="170"/>
      <c r="F112" s="166"/>
    </row>
    <row r="113" spans="1:6" s="6" customFormat="1" ht="18.75" hidden="1">
      <c r="A113" s="177"/>
      <c r="B113" s="176"/>
      <c r="C113" s="180">
        <f aca="true" t="shared" si="1" ref="C113:C122">D113+E113</f>
        <v>0</v>
      </c>
      <c r="D113" s="181">
        <v>0</v>
      </c>
      <c r="E113" s="170"/>
      <c r="F113" s="166"/>
    </row>
    <row r="114" spans="1:6" ht="63" hidden="1">
      <c r="A114" s="9">
        <v>41036000</v>
      </c>
      <c r="B114" s="46" t="s">
        <v>567</v>
      </c>
      <c r="C114" s="163">
        <f t="shared" si="1"/>
        <v>0</v>
      </c>
      <c r="D114" s="167"/>
      <c r="E114" s="171"/>
      <c r="F114" s="167"/>
    </row>
    <row r="115" spans="1:6" ht="62.25" customHeight="1" hidden="1">
      <c r="A115" s="9">
        <v>41036300</v>
      </c>
      <c r="B115" s="46" t="s">
        <v>564</v>
      </c>
      <c r="C115" s="163">
        <f t="shared" si="1"/>
        <v>0</v>
      </c>
      <c r="D115" s="167"/>
      <c r="E115" s="171"/>
      <c r="F115" s="167"/>
    </row>
    <row r="116" spans="1:6" ht="62.25" customHeight="1" hidden="1">
      <c r="A116" s="9">
        <v>41037000</v>
      </c>
      <c r="B116" s="46" t="s">
        <v>565</v>
      </c>
      <c r="C116" s="163">
        <f t="shared" si="1"/>
        <v>0</v>
      </c>
      <c r="D116" s="167"/>
      <c r="E116" s="171"/>
      <c r="F116" s="167"/>
    </row>
    <row r="117" spans="1:6" ht="62.25" customHeight="1" hidden="1">
      <c r="A117" s="9">
        <v>41038000</v>
      </c>
      <c r="B117" s="46" t="s">
        <v>566</v>
      </c>
      <c r="C117" s="163">
        <f t="shared" si="1"/>
        <v>0</v>
      </c>
      <c r="D117" s="167"/>
      <c r="E117" s="171"/>
      <c r="F117" s="167"/>
    </row>
    <row r="118" spans="1:6" ht="62.25" customHeight="1" hidden="1">
      <c r="A118" s="9">
        <v>41038200</v>
      </c>
      <c r="B118" s="46" t="s">
        <v>569</v>
      </c>
      <c r="C118" s="163">
        <f t="shared" si="1"/>
        <v>0</v>
      </c>
      <c r="D118" s="167"/>
      <c r="E118" s="171"/>
      <c r="F118" s="167"/>
    </row>
    <row r="119" spans="1:6" s="5" customFormat="1" ht="15" customHeight="1" hidden="1">
      <c r="A119" s="21">
        <v>43000000</v>
      </c>
      <c r="B119" s="22" t="s">
        <v>568</v>
      </c>
      <c r="C119" s="163">
        <f t="shared" si="1"/>
        <v>0</v>
      </c>
      <c r="D119" s="165"/>
      <c r="E119" s="165">
        <f>E120</f>
        <v>0</v>
      </c>
      <c r="F119" s="165">
        <f>F120</f>
        <v>0</v>
      </c>
    </row>
    <row r="120" spans="1:6" ht="31.5" hidden="1">
      <c r="A120" s="9">
        <v>43010000</v>
      </c>
      <c r="B120" s="20" t="s">
        <v>396</v>
      </c>
      <c r="C120" s="163">
        <f t="shared" si="1"/>
        <v>0</v>
      </c>
      <c r="D120" s="167"/>
      <c r="E120" s="167">
        <v>0</v>
      </c>
      <c r="F120" s="167">
        <f>E120</f>
        <v>0</v>
      </c>
    </row>
    <row r="121" spans="1:6" ht="66" customHeight="1">
      <c r="A121" s="9">
        <v>41058800</v>
      </c>
      <c r="B121" s="295" t="s">
        <v>864</v>
      </c>
      <c r="C121" s="180">
        <f t="shared" si="1"/>
        <v>9480700</v>
      </c>
      <c r="D121" s="185">
        <v>9480700</v>
      </c>
      <c r="E121" s="167"/>
      <c r="F121" s="167"/>
    </row>
    <row r="122" spans="1:6" s="28" customFormat="1" ht="18" customHeight="1">
      <c r="A122" s="25"/>
      <c r="B122" s="38" t="s">
        <v>397</v>
      </c>
      <c r="C122" s="558">
        <f t="shared" si="1"/>
        <v>231488156</v>
      </c>
      <c r="D122" s="190">
        <f>D89+D90</f>
        <v>229161430</v>
      </c>
      <c r="E122" s="190">
        <f>E89+E90</f>
        <v>2326726</v>
      </c>
      <c r="F122" s="190">
        <f>F89</f>
        <v>677226</v>
      </c>
    </row>
    <row r="123" spans="1:6" ht="15.75" customHeight="1">
      <c r="A123" s="12"/>
      <c r="B123" s="39"/>
      <c r="C123" s="39"/>
      <c r="D123" s="59" t="s">
        <v>686</v>
      </c>
      <c r="E123" s="59"/>
      <c r="F123" s="59"/>
    </row>
    <row r="124" spans="1:6" ht="15.75" customHeight="1">
      <c r="A124" s="12"/>
      <c r="B124" s="39"/>
      <c r="C124" s="39"/>
      <c r="D124" s="59" t="s">
        <v>686</v>
      </c>
      <c r="E124" s="60"/>
      <c r="F124" s="59"/>
    </row>
    <row r="125" spans="1:6" s="846" customFormat="1" ht="22.5" customHeight="1">
      <c r="A125" s="1035" t="s">
        <v>697</v>
      </c>
      <c r="B125" s="1035"/>
      <c r="C125" s="16"/>
      <c r="D125" s="847"/>
      <c r="E125" s="30" t="s">
        <v>865</v>
      </c>
      <c r="F125" s="847"/>
    </row>
    <row r="126" spans="1:6" ht="18.75">
      <c r="A126" s="14"/>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20">
      <selection activeCell="AM3" sqref="AM3"/>
    </sheetView>
  </sheetViews>
  <sheetFormatPr defaultColWidth="8.8515625" defaultRowHeight="12.75"/>
  <cols>
    <col min="1" max="1" width="0" style="93" hidden="1" customWidth="1"/>
    <col min="2" max="2" width="31.28125" style="93" customWidth="1"/>
    <col min="3" max="3" width="124.7109375" style="121" customWidth="1"/>
    <col min="4" max="4" width="61.28125" style="121" customWidth="1"/>
    <col min="5" max="16384" width="8.8515625" style="101" customWidth="1"/>
  </cols>
  <sheetData>
    <row r="1" spans="3:6" ht="259.5" customHeight="1">
      <c r="C1" s="99"/>
      <c r="D1" s="849" t="s">
        <v>881</v>
      </c>
      <c r="E1" s="276"/>
      <c r="F1" s="276"/>
    </row>
    <row r="2" spans="2:10" ht="63" customHeight="1">
      <c r="B2" s="1229" t="s">
        <v>801</v>
      </c>
      <c r="C2" s="1229"/>
      <c r="D2" s="1229"/>
      <c r="J2" s="103"/>
    </row>
    <row r="3" spans="2:10" ht="31.5" customHeight="1">
      <c r="B3" s="543">
        <v>25539000000</v>
      </c>
      <c r="C3" s="540"/>
      <c r="D3" s="540"/>
      <c r="J3" s="201"/>
    </row>
    <row r="4" spans="2:16" ht="16.5" customHeight="1" thickBot="1">
      <c r="B4" s="544" t="s">
        <v>633</v>
      </c>
      <c r="C4" s="104"/>
      <c r="D4" s="192"/>
      <c r="P4" s="137"/>
    </row>
    <row r="5" spans="2:4" ht="92.25" customHeight="1">
      <c r="B5" s="1230" t="s">
        <v>572</v>
      </c>
      <c r="C5" s="1230" t="s">
        <v>98</v>
      </c>
      <c r="D5" s="1232" t="s">
        <v>99</v>
      </c>
    </row>
    <row r="6" spans="2:4" ht="35.25" customHeight="1" thickBot="1">
      <c r="B6" s="1231"/>
      <c r="C6" s="1231"/>
      <c r="D6" s="1233"/>
    </row>
    <row r="7" spans="1:4" s="112" customFormat="1" ht="15.75">
      <c r="A7" s="106"/>
      <c r="B7" s="107">
        <v>1</v>
      </c>
      <c r="C7" s="107">
        <v>2</v>
      </c>
      <c r="D7" s="226">
        <v>3</v>
      </c>
    </row>
    <row r="8" spans="1:4" s="112" customFormat="1" ht="75.75" customHeight="1">
      <c r="A8" s="106"/>
      <c r="B8" s="253" t="s">
        <v>156</v>
      </c>
      <c r="C8" s="254" t="s">
        <v>100</v>
      </c>
      <c r="D8" s="255" t="s">
        <v>163</v>
      </c>
    </row>
    <row r="9" spans="1:4" s="112" customFormat="1" ht="64.5" customHeight="1">
      <c r="A9" s="106"/>
      <c r="B9" s="256" t="s">
        <v>157</v>
      </c>
      <c r="C9" s="257" t="s">
        <v>400</v>
      </c>
      <c r="D9" s="258" t="s">
        <v>704</v>
      </c>
    </row>
    <row r="10" spans="1:4" s="112" customFormat="1" ht="69.75" customHeight="1">
      <c r="A10" s="106"/>
      <c r="B10" s="253" t="s">
        <v>158</v>
      </c>
      <c r="C10" s="259" t="s">
        <v>170</v>
      </c>
      <c r="D10" s="1226" t="s">
        <v>226</v>
      </c>
    </row>
    <row r="11" spans="1:4" s="112" customFormat="1" ht="56.25" customHeight="1" hidden="1">
      <c r="A11" s="106"/>
      <c r="B11" s="260"/>
      <c r="C11" s="261"/>
      <c r="D11" s="1227"/>
    </row>
    <row r="12" spans="1:4" s="112" customFormat="1" ht="39.75" customHeight="1">
      <c r="A12" s="106"/>
      <c r="B12" s="253" t="s">
        <v>159</v>
      </c>
      <c r="C12" s="262" t="s">
        <v>675</v>
      </c>
      <c r="D12" s="1227"/>
    </row>
    <row r="13" spans="1:4" s="112" customFormat="1" ht="79.5" customHeight="1">
      <c r="A13" s="106"/>
      <c r="B13" s="253" t="s">
        <v>160</v>
      </c>
      <c r="C13" s="263" t="s">
        <v>605</v>
      </c>
      <c r="D13" s="1227"/>
    </row>
    <row r="14" spans="1:4" s="112" customFormat="1" ht="95.25" customHeight="1" hidden="1">
      <c r="A14" s="106"/>
      <c r="B14" s="227" t="s">
        <v>50</v>
      </c>
      <c r="C14" s="134" t="s">
        <v>51</v>
      </c>
      <c r="D14" s="1227"/>
    </row>
    <row r="15" spans="1:4" s="112" customFormat="1" ht="155.25" customHeight="1">
      <c r="A15" s="106"/>
      <c r="B15" s="253" t="s">
        <v>161</v>
      </c>
      <c r="C15" s="277" t="s">
        <v>225</v>
      </c>
      <c r="D15" s="1228"/>
    </row>
    <row r="16" spans="1:4" s="112" customFormat="1" ht="95.25" customHeight="1">
      <c r="A16" s="106"/>
      <c r="B16" s="253" t="s">
        <v>162</v>
      </c>
      <c r="C16" s="263" t="s">
        <v>253</v>
      </c>
      <c r="D16" s="264" t="s">
        <v>704</v>
      </c>
    </row>
    <row r="17" spans="1:4" s="112" customFormat="1" ht="65.25" customHeight="1" thickBot="1">
      <c r="A17" s="106"/>
      <c r="B17" s="265" t="s">
        <v>164</v>
      </c>
      <c r="C17" s="266" t="s">
        <v>109</v>
      </c>
      <c r="D17" s="264" t="s">
        <v>704</v>
      </c>
    </row>
    <row r="18" spans="1:4" s="112" customFormat="1" ht="74.25" customHeight="1" hidden="1" thickBot="1">
      <c r="A18" s="106"/>
      <c r="B18" s="267"/>
      <c r="C18" s="456"/>
      <c r="D18" s="457"/>
    </row>
    <row r="19" spans="1:10" s="112" customFormat="1" ht="123" customHeight="1" thickBot="1">
      <c r="A19" s="106"/>
      <c r="B19" s="267" t="s">
        <v>165</v>
      </c>
      <c r="C19" s="268" t="s">
        <v>254</v>
      </c>
      <c r="D19" s="255" t="s">
        <v>217</v>
      </c>
      <c r="J19" s="194"/>
    </row>
    <row r="20" spans="1:4" s="112" customFormat="1" ht="154.5" customHeight="1">
      <c r="A20" s="106"/>
      <c r="B20" s="267" t="s">
        <v>166</v>
      </c>
      <c r="C20" s="278" t="s">
        <v>152</v>
      </c>
      <c r="D20" s="255" t="s">
        <v>227</v>
      </c>
    </row>
    <row r="21" spans="2:4" s="113" customFormat="1" ht="65.25" customHeight="1">
      <c r="B21" s="271" t="s">
        <v>167</v>
      </c>
      <c r="C21" s="274" t="s">
        <v>392</v>
      </c>
      <c r="D21" s="264" t="s">
        <v>411</v>
      </c>
    </row>
    <row r="22" spans="2:4" s="114" customFormat="1" ht="47.25" customHeight="1">
      <c r="B22" s="272" t="s">
        <v>168</v>
      </c>
      <c r="C22" s="262" t="s">
        <v>153</v>
      </c>
      <c r="D22" s="269" t="s">
        <v>704</v>
      </c>
    </row>
    <row r="23" spans="1:4" ht="86.25" customHeight="1" thickBot="1">
      <c r="A23" s="101"/>
      <c r="B23" s="273" t="s">
        <v>169</v>
      </c>
      <c r="C23" s="275" t="s">
        <v>255</v>
      </c>
      <c r="D23" s="270" t="s">
        <v>227</v>
      </c>
    </row>
    <row r="24" spans="2:4" s="201" customFormat="1" ht="56.25" customHeight="1">
      <c r="B24" s="1225" t="s">
        <v>867</v>
      </c>
      <c r="C24" s="1225"/>
      <c r="D24" s="293" t="s">
        <v>865</v>
      </c>
    </row>
    <row r="25" spans="2:4" s="201" customFormat="1" ht="101.25" customHeight="1">
      <c r="B25" s="202"/>
      <c r="C25" s="202"/>
      <c r="D25" s="217"/>
    </row>
    <row r="26" spans="2:4" s="201" customFormat="1" ht="81.75" customHeight="1">
      <c r="B26" s="204"/>
      <c r="C26" s="202"/>
      <c r="D26" s="205"/>
    </row>
    <row r="27" spans="2:4" s="201" customFormat="1" ht="100.5" customHeight="1">
      <c r="B27" s="206"/>
      <c r="C27" s="206"/>
      <c r="D27" s="203"/>
    </row>
    <row r="28" spans="2:4" s="201" customFormat="1" ht="72" customHeight="1">
      <c r="B28" s="202"/>
      <c r="C28" s="202"/>
      <c r="D28" s="205"/>
    </row>
    <row r="29" spans="2:4" s="207" customFormat="1" ht="80.25" customHeight="1">
      <c r="B29" s="208"/>
      <c r="C29" s="208"/>
      <c r="D29" s="209"/>
    </row>
    <row r="30" spans="2:4" s="207" customFormat="1" ht="77.25" customHeight="1">
      <c r="B30" s="210"/>
      <c r="C30" s="211"/>
      <c r="D30" s="212"/>
    </row>
    <row r="31" spans="2:4" s="207" customFormat="1" ht="67.5" customHeight="1" hidden="1">
      <c r="B31" s="210"/>
      <c r="C31" s="211"/>
      <c r="D31" s="213"/>
    </row>
    <row r="32" spans="2:4" s="207" customFormat="1" ht="84" customHeight="1">
      <c r="B32" s="214"/>
      <c r="C32" s="204"/>
      <c r="D32" s="209"/>
    </row>
    <row r="33" spans="2:4" s="207" customFormat="1" ht="124.5" customHeight="1">
      <c r="B33" s="214"/>
      <c r="C33" s="202"/>
      <c r="D33" s="209"/>
    </row>
    <row r="34" spans="2:4" s="207" customFormat="1" ht="96.75" customHeight="1">
      <c r="B34" s="208"/>
      <c r="C34" s="208"/>
      <c r="D34" s="203"/>
    </row>
    <row r="35" spans="2:4" s="207" customFormat="1" ht="74.25" customHeight="1">
      <c r="B35" s="208"/>
      <c r="C35" s="208"/>
      <c r="D35" s="209"/>
    </row>
    <row r="36" spans="2:4" s="201" customFormat="1" ht="123" customHeight="1">
      <c r="B36" s="208"/>
      <c r="C36" s="208"/>
      <c r="D36" s="215"/>
    </row>
    <row r="37" spans="2:4" s="201" customFormat="1" ht="62.25" customHeight="1">
      <c r="B37" s="208"/>
      <c r="C37" s="208"/>
      <c r="D37" s="215"/>
    </row>
    <row r="38" spans="2:4" s="201" customFormat="1" ht="18.75">
      <c r="B38" s="208"/>
      <c r="C38" s="208"/>
      <c r="D38" s="215"/>
    </row>
    <row r="39" spans="2:4" s="201" customFormat="1" ht="18.75">
      <c r="B39" s="216"/>
      <c r="C39" s="202"/>
      <c r="D39" s="212"/>
    </row>
    <row r="40" spans="2:4" s="201" customFormat="1" ht="18.75">
      <c r="B40" s="216"/>
      <c r="C40" s="202"/>
      <c r="D40" s="212"/>
    </row>
    <row r="41" spans="1:4" ht="20.25" hidden="1">
      <c r="A41" s="101"/>
      <c r="B41" s="198" t="s">
        <v>374</v>
      </c>
      <c r="C41" s="199"/>
      <c r="D41" s="200"/>
    </row>
    <row r="42" spans="1:4" ht="21" hidden="1" thickBot="1">
      <c r="A42" s="101"/>
      <c r="B42" s="156" t="s">
        <v>375</v>
      </c>
      <c r="C42" s="157"/>
      <c r="D42" s="143"/>
    </row>
    <row r="43" spans="1:4" ht="19.5" hidden="1" thickBot="1">
      <c r="A43" s="101"/>
      <c r="B43" s="159"/>
      <c r="C43" s="159"/>
      <c r="D43" s="155"/>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AS3" sqref="AS3"/>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22.7109375" style="121" customWidth="1"/>
    <col min="9" max="16384" width="8.8515625" style="101" customWidth="1"/>
  </cols>
  <sheetData>
    <row r="1" spans="3:8" ht="282" customHeight="1">
      <c r="C1" s="99"/>
      <c r="D1" s="99"/>
      <c r="E1" s="100"/>
      <c r="F1" s="99"/>
      <c r="G1" s="1222" t="s">
        <v>882</v>
      </c>
      <c r="H1" s="1234"/>
    </row>
    <row r="2" spans="2:14" ht="64.5" customHeight="1">
      <c r="B2" s="1241" t="s">
        <v>802</v>
      </c>
      <c r="C2" s="1072"/>
      <c r="D2" s="1072"/>
      <c r="E2" s="1072"/>
      <c r="F2" s="1072"/>
      <c r="G2" s="1072"/>
      <c r="H2" s="1072"/>
      <c r="N2" s="103"/>
    </row>
    <row r="3" spans="2:14" ht="27" customHeight="1">
      <c r="B3" s="102"/>
      <c r="C3" s="1242">
        <v>25539000000</v>
      </c>
      <c r="D3" s="1242"/>
      <c r="E3"/>
      <c r="F3"/>
      <c r="G3"/>
      <c r="H3"/>
      <c r="N3" s="201"/>
    </row>
    <row r="4" spans="3:20" ht="28.5" customHeight="1" thickBot="1">
      <c r="C4" s="1239" t="s">
        <v>633</v>
      </c>
      <c r="D4" s="1239"/>
      <c r="E4" s="1240"/>
      <c r="F4" s="1240"/>
      <c r="G4" s="1240"/>
      <c r="H4" s="1240"/>
      <c r="T4" s="137"/>
    </row>
    <row r="5" spans="2:8" ht="92.25" customHeight="1">
      <c r="B5" s="1235" t="s">
        <v>96</v>
      </c>
      <c r="C5" s="1235" t="s">
        <v>87</v>
      </c>
      <c r="D5" s="1235" t="s">
        <v>97</v>
      </c>
      <c r="E5" s="1237" t="s">
        <v>86</v>
      </c>
      <c r="F5" s="1205" t="s">
        <v>473</v>
      </c>
      <c r="G5" s="1244" t="s">
        <v>475</v>
      </c>
      <c r="H5" s="1246" t="s">
        <v>474</v>
      </c>
    </row>
    <row r="6" spans="2:8" ht="35.25" customHeight="1" thickBot="1">
      <c r="B6" s="1236"/>
      <c r="C6" s="1236"/>
      <c r="D6" s="1236"/>
      <c r="E6" s="1238"/>
      <c r="F6" s="1243"/>
      <c r="G6" s="1245"/>
      <c r="H6" s="1247"/>
    </row>
    <row r="7" spans="1:8" s="112" customFormat="1" ht="16.5" thickBot="1">
      <c r="A7" s="106"/>
      <c r="B7" s="107">
        <v>1</v>
      </c>
      <c r="C7" s="107">
        <v>2</v>
      </c>
      <c r="D7" s="108">
        <v>3</v>
      </c>
      <c r="E7" s="109">
        <v>4</v>
      </c>
      <c r="F7" s="195">
        <v>5</v>
      </c>
      <c r="G7" s="193">
        <v>7</v>
      </c>
      <c r="H7" s="110">
        <v>8</v>
      </c>
    </row>
    <row r="8" spans="1:8" s="112" customFormat="1" ht="43.5" customHeight="1">
      <c r="A8" s="106"/>
      <c r="B8" s="884" t="s">
        <v>110</v>
      </c>
      <c r="C8" s="885"/>
      <c r="D8" s="885"/>
      <c r="E8" s="886" t="s">
        <v>704</v>
      </c>
      <c r="F8" s="887"/>
      <c r="G8" s="888">
        <f>G9</f>
        <v>99455</v>
      </c>
      <c r="H8" s="889">
        <f>H9</f>
        <v>6</v>
      </c>
    </row>
    <row r="9" spans="1:8" s="112" customFormat="1" ht="51.75" customHeight="1">
      <c r="A9" s="106"/>
      <c r="B9" s="861" t="s">
        <v>111</v>
      </c>
      <c r="C9" s="861"/>
      <c r="D9" s="861"/>
      <c r="E9" s="873" t="s">
        <v>704</v>
      </c>
      <c r="F9" s="874"/>
      <c r="G9" s="890">
        <f>G10+G11+G12</f>
        <v>99455</v>
      </c>
      <c r="H9" s="891">
        <f>SUM(H10:H28)</f>
        <v>6</v>
      </c>
    </row>
    <row r="10" spans="1:8" s="112" customFormat="1" ht="78" customHeight="1">
      <c r="A10" s="106"/>
      <c r="B10" s="338" t="s">
        <v>26</v>
      </c>
      <c r="C10" s="343" t="s">
        <v>603</v>
      </c>
      <c r="D10" s="338" t="s">
        <v>708</v>
      </c>
      <c r="E10" s="351" t="s">
        <v>34</v>
      </c>
      <c r="F10" s="542" t="s">
        <v>492</v>
      </c>
      <c r="G10" s="712">
        <v>49455</v>
      </c>
      <c r="H10" s="713">
        <v>1</v>
      </c>
    </row>
    <row r="11" spans="1:8" s="112" customFormat="1" ht="58.5" customHeight="1">
      <c r="A11" s="106"/>
      <c r="B11" s="338" t="s">
        <v>26</v>
      </c>
      <c r="C11" s="343" t="s">
        <v>603</v>
      </c>
      <c r="D11" s="338" t="s">
        <v>708</v>
      </c>
      <c r="E11" s="351" t="s">
        <v>34</v>
      </c>
      <c r="F11" s="542" t="s">
        <v>526</v>
      </c>
      <c r="G11" s="712">
        <v>25000</v>
      </c>
      <c r="H11" s="713">
        <v>2</v>
      </c>
    </row>
    <row r="12" spans="1:8" s="493" customFormat="1" ht="66.75" customHeight="1">
      <c r="A12" s="489"/>
      <c r="B12" s="338" t="s">
        <v>26</v>
      </c>
      <c r="C12" s="343" t="s">
        <v>603</v>
      </c>
      <c r="D12" s="338" t="s">
        <v>708</v>
      </c>
      <c r="E12" s="351" t="s">
        <v>34</v>
      </c>
      <c r="F12" s="542" t="s">
        <v>493</v>
      </c>
      <c r="G12" s="712">
        <v>25000</v>
      </c>
      <c r="H12" s="713">
        <v>3</v>
      </c>
    </row>
    <row r="13" spans="1:8" s="493" customFormat="1" ht="110.25" customHeight="1" hidden="1">
      <c r="A13" s="489"/>
      <c r="B13" s="522" t="s">
        <v>191</v>
      </c>
      <c r="C13" s="523" t="s">
        <v>192</v>
      </c>
      <c r="D13" s="523" t="s">
        <v>193</v>
      </c>
      <c r="E13" s="524" t="s">
        <v>194</v>
      </c>
      <c r="F13" s="714"/>
      <c r="G13" s="715"/>
      <c r="H13" s="716"/>
    </row>
    <row r="14" spans="1:8" s="112" customFormat="1" ht="35.25" customHeight="1">
      <c r="A14" s="106"/>
      <c r="B14" s="331"/>
      <c r="C14" s="331"/>
      <c r="D14" s="331"/>
      <c r="E14" s="329" t="s">
        <v>89</v>
      </c>
      <c r="F14" s="717"/>
      <c r="G14" s="718">
        <f>G8</f>
        <v>99455</v>
      </c>
      <c r="H14" s="719"/>
    </row>
    <row r="15" spans="1:8" s="493" customFormat="1" ht="75.75" customHeight="1" hidden="1">
      <c r="A15" s="489"/>
      <c r="B15" s="496"/>
      <c r="C15" s="497"/>
      <c r="D15" s="498"/>
      <c r="E15" s="499"/>
      <c r="F15" s="495"/>
      <c r="G15" s="491"/>
      <c r="H15" s="492"/>
    </row>
    <row r="16" spans="1:8" s="112" customFormat="1" ht="75.75" customHeight="1" hidden="1">
      <c r="A16" s="106"/>
      <c r="B16" s="331" t="s">
        <v>452</v>
      </c>
      <c r="C16" s="331" t="s">
        <v>406</v>
      </c>
      <c r="D16" s="331" t="s">
        <v>407</v>
      </c>
      <c r="E16" s="332" t="s">
        <v>409</v>
      </c>
      <c r="F16" s="445"/>
      <c r="G16" s="458"/>
      <c r="H16" s="147"/>
    </row>
    <row r="17" spans="1:8" s="493" customFormat="1" ht="159.75" customHeight="1" hidden="1">
      <c r="A17" s="489"/>
      <c r="B17" s="496" t="s">
        <v>453</v>
      </c>
      <c r="C17" s="496" t="s">
        <v>548</v>
      </c>
      <c r="D17" s="496" t="s">
        <v>205</v>
      </c>
      <c r="E17" s="499" t="s">
        <v>206</v>
      </c>
      <c r="F17" s="500"/>
      <c r="G17" s="491"/>
      <c r="H17" s="492"/>
    </row>
    <row r="18" spans="1:8" s="493" customFormat="1" ht="119.25" customHeight="1" hidden="1">
      <c r="A18" s="489"/>
      <c r="B18" s="496" t="s">
        <v>453</v>
      </c>
      <c r="C18" s="496" t="s">
        <v>548</v>
      </c>
      <c r="D18" s="496" t="s">
        <v>205</v>
      </c>
      <c r="E18" s="499" t="s">
        <v>206</v>
      </c>
      <c r="F18" s="501"/>
      <c r="G18" s="491"/>
      <c r="H18" s="492"/>
    </row>
    <row r="19" spans="1:8" s="493" customFormat="1" ht="159.75" customHeight="1" hidden="1">
      <c r="A19" s="489"/>
      <c r="B19" s="496" t="s">
        <v>453</v>
      </c>
      <c r="C19" s="502" t="s">
        <v>548</v>
      </c>
      <c r="D19" s="503" t="s">
        <v>205</v>
      </c>
      <c r="E19" s="504" t="s">
        <v>206</v>
      </c>
      <c r="F19" s="501"/>
      <c r="G19" s="491"/>
      <c r="H19" s="492"/>
    </row>
    <row r="20" spans="1:8" s="493" customFormat="1" ht="86.25" customHeight="1" hidden="1">
      <c r="A20" s="489"/>
      <c r="B20" s="331" t="s">
        <v>453</v>
      </c>
      <c r="C20" s="331" t="s">
        <v>548</v>
      </c>
      <c r="D20" s="331" t="s">
        <v>205</v>
      </c>
      <c r="E20" s="332" t="s">
        <v>206</v>
      </c>
      <c r="F20" s="444"/>
      <c r="G20" s="491"/>
      <c r="H20" s="492"/>
    </row>
    <row r="21" spans="1:8" s="493" customFormat="1" ht="147.75" customHeight="1" hidden="1">
      <c r="A21" s="489"/>
      <c r="B21" s="135" t="s">
        <v>454</v>
      </c>
      <c r="C21" s="144" t="s">
        <v>322</v>
      </c>
      <c r="D21" s="145" t="s">
        <v>61</v>
      </c>
      <c r="E21" s="146" t="s">
        <v>325</v>
      </c>
      <c r="F21" s="161"/>
      <c r="G21" s="491"/>
      <c r="H21" s="492"/>
    </row>
    <row r="22" spans="1:8" s="112" customFormat="1" ht="147.75" customHeight="1" hidden="1">
      <c r="A22" s="106"/>
      <c r="B22" s="150" t="s">
        <v>455</v>
      </c>
      <c r="C22" s="135" t="s">
        <v>192</v>
      </c>
      <c r="D22" s="135" t="s">
        <v>193</v>
      </c>
      <c r="E22" s="130" t="s">
        <v>194</v>
      </c>
      <c r="F22" s="161"/>
      <c r="G22" s="197"/>
      <c r="H22" s="147"/>
    </row>
    <row r="23" spans="1:8" s="112" customFormat="1" ht="147.75" customHeight="1" hidden="1">
      <c r="A23" s="106"/>
      <c r="B23" s="150"/>
      <c r="C23" s="135"/>
      <c r="D23" s="521"/>
      <c r="E23" s="130"/>
      <c r="F23" s="161"/>
      <c r="G23" s="197"/>
      <c r="H23" s="147"/>
    </row>
    <row r="24" spans="1:8" s="112" customFormat="1" ht="147.75" customHeight="1" hidden="1">
      <c r="A24" s="106"/>
      <c r="B24" s="150"/>
      <c r="C24" s="135"/>
      <c r="D24" s="521"/>
      <c r="E24" s="130"/>
      <c r="F24" s="161"/>
      <c r="G24" s="197"/>
      <c r="H24" s="147"/>
    </row>
    <row r="25" spans="1:8" s="493" customFormat="1" ht="69.75" customHeight="1" hidden="1">
      <c r="A25" s="489"/>
      <c r="B25" s="151" t="s">
        <v>456</v>
      </c>
      <c r="C25" s="134" t="s">
        <v>603</v>
      </c>
      <c r="D25" s="154" t="s">
        <v>708</v>
      </c>
      <c r="E25" s="76" t="s">
        <v>34</v>
      </c>
      <c r="F25" s="490"/>
      <c r="G25" s="491"/>
      <c r="H25" s="505"/>
    </row>
    <row r="26" spans="1:8" s="493" customFormat="1" ht="56.25" customHeight="1" hidden="1">
      <c r="A26" s="489"/>
      <c r="B26" s="494"/>
      <c r="C26" s="506"/>
      <c r="D26" s="507"/>
      <c r="E26" s="508" t="s">
        <v>372</v>
      </c>
      <c r="F26" s="490"/>
      <c r="G26" s="491"/>
      <c r="H26" s="505"/>
    </row>
    <row r="27" spans="1:8" s="112" customFormat="1" ht="84.75" customHeight="1" hidden="1">
      <c r="A27" s="106"/>
      <c r="B27" s="151" t="s">
        <v>456</v>
      </c>
      <c r="C27" s="134" t="s">
        <v>603</v>
      </c>
      <c r="D27" s="154" t="s">
        <v>708</v>
      </c>
      <c r="E27" s="76" t="s">
        <v>34</v>
      </c>
      <c r="F27" s="162"/>
      <c r="G27" s="197"/>
      <c r="H27" s="136"/>
    </row>
    <row r="28" spans="1:8" s="112" customFormat="1" ht="37.5" customHeight="1" hidden="1">
      <c r="A28" s="106"/>
      <c r="B28" s="151" t="s">
        <v>456</v>
      </c>
      <c r="C28" s="134" t="s">
        <v>603</v>
      </c>
      <c r="D28" s="154" t="s">
        <v>708</v>
      </c>
      <c r="E28" s="76" t="s">
        <v>34</v>
      </c>
      <c r="F28" s="160"/>
      <c r="G28" s="197"/>
      <c r="H28" s="136"/>
    </row>
    <row r="29" spans="3:8" s="509" customFormat="1" ht="14.25">
      <c r="C29" s="511"/>
      <c r="D29" s="511"/>
      <c r="E29" s="512"/>
      <c r="F29" s="512"/>
      <c r="G29" s="512"/>
      <c r="H29" s="513"/>
    </row>
    <row r="30" spans="2:8" s="509" customFormat="1" ht="20.25">
      <c r="B30" s="1073" t="s">
        <v>697</v>
      </c>
      <c r="C30" s="1073"/>
      <c r="D30" s="1073"/>
      <c r="E30" s="1073"/>
      <c r="F30" s="440"/>
      <c r="G30" s="440" t="s">
        <v>865</v>
      </c>
      <c r="H30" s="516"/>
    </row>
    <row r="31" spans="3:8" s="509" customFormat="1" ht="12.75">
      <c r="C31" s="514"/>
      <c r="D31" s="514"/>
      <c r="E31" s="515"/>
      <c r="F31" s="515"/>
      <c r="G31" s="515"/>
      <c r="H31" s="516"/>
    </row>
    <row r="32" spans="3:8" s="509" customFormat="1" ht="12.75">
      <c r="C32" s="514"/>
      <c r="D32" s="514"/>
      <c r="E32" s="515"/>
      <c r="F32" s="515"/>
      <c r="G32" s="515"/>
      <c r="H32" s="516"/>
    </row>
    <row r="33" spans="3:8" s="509" customFormat="1" ht="12.75">
      <c r="C33" s="514"/>
      <c r="D33" s="514"/>
      <c r="E33" s="515"/>
      <c r="F33" s="515"/>
      <c r="G33" s="515"/>
      <c r="H33" s="516"/>
    </row>
    <row r="34" spans="3:8" s="509" customFormat="1" ht="12.75">
      <c r="C34" s="514"/>
      <c r="D34" s="514"/>
      <c r="E34" s="515"/>
      <c r="F34" s="515"/>
      <c r="G34" s="515"/>
      <c r="H34" s="516"/>
    </row>
    <row r="35" spans="3:8" s="509" customFormat="1" ht="12.75">
      <c r="C35" s="514"/>
      <c r="D35" s="514"/>
      <c r="E35" s="515"/>
      <c r="F35" s="515"/>
      <c r="G35" s="515"/>
      <c r="H35" s="516"/>
    </row>
    <row r="36" spans="3:8" s="509" customFormat="1" ht="12.75">
      <c r="C36" s="514"/>
      <c r="D36" s="514"/>
      <c r="E36" s="515"/>
      <c r="F36" s="515"/>
      <c r="G36" s="515"/>
      <c r="H36" s="516"/>
    </row>
    <row r="37" spans="3:8" s="509" customFormat="1" ht="12.75">
      <c r="C37" s="514"/>
      <c r="D37" s="514"/>
      <c r="E37" s="515"/>
      <c r="F37" s="515"/>
      <c r="G37" s="515"/>
      <c r="H37" s="516"/>
    </row>
    <row r="38" spans="3:8" s="509" customFormat="1" ht="12.75">
      <c r="C38" s="514"/>
      <c r="D38" s="514"/>
      <c r="E38" s="515"/>
      <c r="F38" s="515"/>
      <c r="G38" s="515"/>
      <c r="H38" s="516"/>
    </row>
    <row r="39" spans="3:8" s="509" customFormat="1" ht="12.75">
      <c r="C39" s="514"/>
      <c r="D39" s="514"/>
      <c r="E39" s="515"/>
      <c r="F39" s="515"/>
      <c r="G39" s="515"/>
      <c r="H39" s="516"/>
    </row>
    <row r="40" spans="3:8" s="509" customFormat="1" ht="12.75">
      <c r="C40" s="514"/>
      <c r="D40" s="514"/>
      <c r="E40" s="515"/>
      <c r="F40" s="515"/>
      <c r="G40" s="515"/>
      <c r="H40" s="516"/>
    </row>
    <row r="41" spans="3:8" s="509" customFormat="1" ht="12.75">
      <c r="C41" s="514"/>
      <c r="D41" s="514"/>
      <c r="E41" s="515"/>
      <c r="F41" s="515"/>
      <c r="G41" s="515"/>
      <c r="H41" s="516"/>
    </row>
    <row r="42" spans="3:8" s="509" customFormat="1" ht="12.75">
      <c r="C42" s="514"/>
      <c r="D42" s="514"/>
      <c r="E42" s="515"/>
      <c r="F42" s="515"/>
      <c r="G42" s="515"/>
      <c r="H42" s="516"/>
    </row>
    <row r="43" spans="3:8" s="509" customFormat="1" ht="12.75">
      <c r="C43" s="514"/>
      <c r="D43" s="514"/>
      <c r="E43" s="515"/>
      <c r="F43" s="515"/>
      <c r="G43" s="515"/>
      <c r="H43" s="516"/>
    </row>
    <row r="44" spans="3:8" s="509" customFormat="1" ht="12.75">
      <c r="C44" s="514"/>
      <c r="D44" s="514"/>
      <c r="E44" s="515"/>
      <c r="F44" s="515"/>
      <c r="G44" s="515"/>
      <c r="H44" s="516"/>
    </row>
    <row r="45" spans="3:8" s="509" customFormat="1" ht="12.75">
      <c r="C45" s="514"/>
      <c r="D45" s="514"/>
      <c r="E45" s="515"/>
      <c r="F45" s="515"/>
      <c r="G45" s="515"/>
      <c r="H45" s="516"/>
    </row>
    <row r="46" spans="3:8" s="509" customFormat="1" ht="12.75">
      <c r="C46" s="514"/>
      <c r="D46" s="514"/>
      <c r="E46" s="515"/>
      <c r="F46" s="515"/>
      <c r="G46" s="515"/>
      <c r="H46" s="516"/>
    </row>
    <row r="47" spans="1:8" s="509" customFormat="1" ht="12.75">
      <c r="A47" s="517"/>
      <c r="B47" s="517"/>
      <c r="C47" s="514"/>
      <c r="D47" s="514"/>
      <c r="E47" s="515"/>
      <c r="F47" s="515"/>
      <c r="G47" s="515"/>
      <c r="H47" s="516"/>
    </row>
    <row r="48" spans="1:8" s="509" customFormat="1" ht="12.75">
      <c r="A48" s="517"/>
      <c r="B48" s="517"/>
      <c r="C48" s="518"/>
      <c r="D48" s="518"/>
      <c r="E48" s="515"/>
      <c r="F48" s="515"/>
      <c r="G48" s="515"/>
      <c r="H48" s="519"/>
    </row>
    <row r="49" spans="1:8" s="509" customFormat="1" ht="12.75">
      <c r="A49" s="517"/>
      <c r="B49" s="517"/>
      <c r="C49" s="518"/>
      <c r="D49" s="518"/>
      <c r="E49" s="515"/>
      <c r="F49" s="515"/>
      <c r="G49" s="515"/>
      <c r="H49" s="519"/>
    </row>
    <row r="50" spans="1:8" s="509" customFormat="1" ht="12.75">
      <c r="A50" s="517"/>
      <c r="B50" s="517"/>
      <c r="C50" s="518"/>
      <c r="D50" s="518"/>
      <c r="E50" s="515"/>
      <c r="F50" s="515"/>
      <c r="G50" s="515"/>
      <c r="H50" s="519"/>
    </row>
    <row r="51" spans="1:8" s="509" customFormat="1" ht="12.75">
      <c r="A51" s="517"/>
      <c r="B51" s="517"/>
      <c r="C51" s="518"/>
      <c r="D51" s="518"/>
      <c r="E51" s="515"/>
      <c r="F51" s="515"/>
      <c r="G51" s="515"/>
      <c r="H51" s="519"/>
    </row>
    <row r="52" spans="1:8" s="509" customFormat="1" ht="12.75">
      <c r="A52" s="517"/>
      <c r="B52" s="517"/>
      <c r="C52" s="518"/>
      <c r="D52" s="518"/>
      <c r="E52" s="515"/>
      <c r="F52" s="515"/>
      <c r="G52" s="515"/>
      <c r="H52" s="519"/>
    </row>
    <row r="53" spans="1:8" s="509" customFormat="1" ht="12.75">
      <c r="A53" s="517"/>
      <c r="B53" s="517"/>
      <c r="C53" s="518"/>
      <c r="D53" s="518"/>
      <c r="E53" s="515"/>
      <c r="F53" s="515"/>
      <c r="G53" s="515"/>
      <c r="H53" s="519"/>
    </row>
    <row r="54" spans="1:8" s="509" customFormat="1" ht="12.75">
      <c r="A54" s="517"/>
      <c r="B54" s="517"/>
      <c r="C54" s="518"/>
      <c r="D54" s="518"/>
      <c r="E54" s="515"/>
      <c r="F54" s="515"/>
      <c r="G54" s="515"/>
      <c r="H54" s="519"/>
    </row>
    <row r="55" spans="1:8" s="509" customFormat="1" ht="12.75">
      <c r="A55" s="517"/>
      <c r="B55" s="517"/>
      <c r="C55" s="518"/>
      <c r="D55" s="518"/>
      <c r="E55" s="515"/>
      <c r="F55" s="515"/>
      <c r="G55" s="515"/>
      <c r="H55" s="519"/>
    </row>
    <row r="56" spans="1:8" s="509" customFormat="1" ht="12.75">
      <c r="A56" s="517"/>
      <c r="B56" s="517"/>
      <c r="C56" s="518"/>
      <c r="D56" s="518"/>
      <c r="E56" s="515"/>
      <c r="F56" s="515"/>
      <c r="G56" s="515"/>
      <c r="H56" s="519"/>
    </row>
    <row r="57" spans="1:8" s="509" customFormat="1" ht="12.75">
      <c r="A57" s="517"/>
      <c r="B57" s="517"/>
      <c r="C57" s="518"/>
      <c r="D57" s="518"/>
      <c r="E57" s="515"/>
      <c r="F57" s="515"/>
      <c r="G57" s="515"/>
      <c r="H57" s="519"/>
    </row>
    <row r="58" spans="1:8" s="509" customFormat="1" ht="12.75">
      <c r="A58" s="517"/>
      <c r="B58" s="517"/>
      <c r="C58" s="518"/>
      <c r="D58" s="518"/>
      <c r="E58" s="515"/>
      <c r="F58" s="515"/>
      <c r="G58" s="515"/>
      <c r="H58" s="519"/>
    </row>
    <row r="59" spans="1:8" s="509" customFormat="1" ht="12.75">
      <c r="A59" s="517"/>
      <c r="B59" s="517"/>
      <c r="C59" s="518"/>
      <c r="D59" s="518"/>
      <c r="E59" s="515"/>
      <c r="F59" s="515"/>
      <c r="G59" s="515"/>
      <c r="H59" s="519"/>
    </row>
    <row r="60" spans="1:8" s="509" customFormat="1" ht="12.75">
      <c r="A60" s="517"/>
      <c r="B60" s="517"/>
      <c r="C60" s="518"/>
      <c r="D60" s="518"/>
      <c r="E60" s="515"/>
      <c r="F60" s="515"/>
      <c r="G60" s="515"/>
      <c r="H60" s="519"/>
    </row>
    <row r="61" spans="1:8" s="509" customFormat="1" ht="12.75">
      <c r="A61" s="517"/>
      <c r="B61" s="517"/>
      <c r="C61" s="518"/>
      <c r="D61" s="518"/>
      <c r="E61" s="515"/>
      <c r="F61" s="515"/>
      <c r="G61" s="515"/>
      <c r="H61" s="519"/>
    </row>
    <row r="62" spans="1:8" s="509" customFormat="1" ht="12.75">
      <c r="A62" s="517"/>
      <c r="B62" s="517"/>
      <c r="C62" s="518"/>
      <c r="D62" s="518"/>
      <c r="E62" s="515"/>
      <c r="F62" s="515"/>
      <c r="G62" s="515"/>
      <c r="H62" s="519"/>
    </row>
    <row r="63" spans="1:8" s="509" customFormat="1" ht="12.75">
      <c r="A63" s="517"/>
      <c r="B63" s="517"/>
      <c r="C63" s="518"/>
      <c r="D63" s="518"/>
      <c r="E63" s="515"/>
      <c r="F63" s="515"/>
      <c r="G63" s="515"/>
      <c r="H63" s="519"/>
    </row>
    <row r="64" spans="1:8" s="509" customFormat="1" ht="12.75">
      <c r="A64" s="517"/>
      <c r="B64" s="517"/>
      <c r="C64" s="518"/>
      <c r="D64" s="518"/>
      <c r="E64" s="515"/>
      <c r="F64" s="515"/>
      <c r="G64" s="515"/>
      <c r="H64" s="519"/>
    </row>
    <row r="65" spans="1:8" s="509" customFormat="1" ht="12.75">
      <c r="A65" s="517"/>
      <c r="B65" s="517"/>
      <c r="C65" s="518"/>
      <c r="D65" s="518"/>
      <c r="E65" s="515"/>
      <c r="F65" s="515"/>
      <c r="G65" s="515"/>
      <c r="H65" s="519"/>
    </row>
    <row r="66" spans="1:8" s="509" customFormat="1" ht="12.75">
      <c r="A66" s="517"/>
      <c r="B66" s="517"/>
      <c r="C66" s="518"/>
      <c r="D66" s="518"/>
      <c r="E66" s="515"/>
      <c r="F66" s="515"/>
      <c r="G66" s="515"/>
      <c r="H66" s="519"/>
    </row>
    <row r="67" spans="1:8" s="509" customFormat="1" ht="12.75">
      <c r="A67" s="517"/>
      <c r="B67" s="517"/>
      <c r="C67" s="518"/>
      <c r="D67" s="518"/>
      <c r="E67" s="515"/>
      <c r="F67" s="515"/>
      <c r="G67" s="515"/>
      <c r="H67" s="519"/>
    </row>
    <row r="68" spans="1:8" s="509" customFormat="1" ht="12.75">
      <c r="A68" s="517"/>
      <c r="B68" s="517"/>
      <c r="C68" s="518"/>
      <c r="D68" s="518"/>
      <c r="E68" s="515"/>
      <c r="F68" s="515"/>
      <c r="G68" s="515"/>
      <c r="H68" s="519"/>
    </row>
    <row r="69" spans="1:8" s="509" customFormat="1" ht="12.75">
      <c r="A69" s="517"/>
      <c r="B69" s="517"/>
      <c r="C69" s="518"/>
      <c r="D69" s="518"/>
      <c r="E69" s="515"/>
      <c r="F69" s="515"/>
      <c r="G69" s="515"/>
      <c r="H69" s="519"/>
    </row>
    <row r="70" spans="1:8" s="509" customFormat="1" ht="12.75">
      <c r="A70" s="517"/>
      <c r="B70" s="517"/>
      <c r="C70" s="518"/>
      <c r="D70" s="518"/>
      <c r="E70" s="515"/>
      <c r="F70" s="515"/>
      <c r="G70" s="515"/>
      <c r="H70" s="519"/>
    </row>
    <row r="71" spans="1:8" s="509" customFormat="1" ht="12.75">
      <c r="A71" s="517"/>
      <c r="B71" s="517"/>
      <c r="C71" s="518"/>
      <c r="D71" s="518"/>
      <c r="E71" s="515"/>
      <c r="F71" s="515"/>
      <c r="G71" s="515"/>
      <c r="H71" s="519"/>
    </row>
    <row r="72" spans="1:8" s="509" customFormat="1" ht="12.75">
      <c r="A72" s="517"/>
      <c r="B72" s="517"/>
      <c r="C72" s="518"/>
      <c r="D72" s="518"/>
      <c r="E72" s="515"/>
      <c r="F72" s="515"/>
      <c r="G72" s="515"/>
      <c r="H72" s="519"/>
    </row>
    <row r="73" spans="1:8" s="509" customFormat="1" ht="12.75">
      <c r="A73" s="517"/>
      <c r="B73" s="517"/>
      <c r="C73" s="518"/>
      <c r="D73" s="518"/>
      <c r="E73" s="515"/>
      <c r="F73" s="515"/>
      <c r="G73" s="515"/>
      <c r="H73" s="519"/>
    </row>
    <row r="74" spans="1:8" s="509" customFormat="1" ht="12.75">
      <c r="A74" s="517"/>
      <c r="B74" s="517"/>
      <c r="C74" s="518"/>
      <c r="D74" s="518"/>
      <c r="E74" s="515"/>
      <c r="F74" s="515"/>
      <c r="G74" s="515"/>
      <c r="H74" s="519"/>
    </row>
    <row r="75" spans="1:8" s="509" customFormat="1" ht="12.75">
      <c r="A75" s="517"/>
      <c r="B75" s="517"/>
      <c r="C75" s="518"/>
      <c r="D75" s="518"/>
      <c r="E75" s="515"/>
      <c r="F75" s="515"/>
      <c r="G75" s="515"/>
      <c r="H75" s="519"/>
    </row>
    <row r="76" spans="1:8" s="509" customFormat="1" ht="12.75">
      <c r="A76" s="517"/>
      <c r="B76" s="517"/>
      <c r="C76" s="518"/>
      <c r="D76" s="518"/>
      <c r="E76" s="515"/>
      <c r="F76" s="515"/>
      <c r="G76" s="515"/>
      <c r="H76" s="519"/>
    </row>
    <row r="77" spans="1:8" s="509" customFormat="1" ht="12.75">
      <c r="A77" s="517"/>
      <c r="B77" s="517"/>
      <c r="C77" s="518"/>
      <c r="D77" s="518"/>
      <c r="E77" s="515"/>
      <c r="F77" s="515"/>
      <c r="G77" s="515"/>
      <c r="H77" s="519"/>
    </row>
    <row r="78" spans="1:8" s="509" customFormat="1" ht="12.75">
      <c r="A78" s="517"/>
      <c r="B78" s="517"/>
      <c r="C78" s="518"/>
      <c r="D78" s="518"/>
      <c r="E78" s="515"/>
      <c r="F78" s="515"/>
      <c r="G78" s="515"/>
      <c r="H78" s="519"/>
    </row>
    <row r="79" spans="1:8" s="509" customFormat="1" ht="12.75">
      <c r="A79" s="517"/>
      <c r="B79" s="517"/>
      <c r="C79" s="518"/>
      <c r="D79" s="518"/>
      <c r="E79" s="515"/>
      <c r="F79" s="515"/>
      <c r="G79" s="515"/>
      <c r="H79" s="519"/>
    </row>
    <row r="80" spans="1:8" s="509" customFormat="1" ht="12.75">
      <c r="A80" s="517"/>
      <c r="B80" s="517"/>
      <c r="C80" s="518"/>
      <c r="D80" s="518"/>
      <c r="E80" s="515"/>
      <c r="F80" s="515"/>
      <c r="G80" s="515"/>
      <c r="H80" s="519"/>
    </row>
    <row r="81" spans="1:8" s="509" customFormat="1" ht="12.75">
      <c r="A81" s="517"/>
      <c r="B81" s="517"/>
      <c r="C81" s="518"/>
      <c r="D81" s="518"/>
      <c r="E81" s="515"/>
      <c r="F81" s="515"/>
      <c r="G81" s="515"/>
      <c r="H81" s="519"/>
    </row>
    <row r="82" spans="1:8" s="509" customFormat="1" ht="12.75">
      <c r="A82" s="517"/>
      <c r="B82" s="517"/>
      <c r="C82" s="518"/>
      <c r="D82" s="518"/>
      <c r="E82" s="515"/>
      <c r="F82" s="515"/>
      <c r="G82" s="515"/>
      <c r="H82" s="519"/>
    </row>
    <row r="83" spans="1:8" s="509" customFormat="1" ht="12.75">
      <c r="A83" s="517"/>
      <c r="B83" s="517"/>
      <c r="C83" s="518"/>
      <c r="D83" s="518"/>
      <c r="E83" s="515"/>
      <c r="F83" s="515"/>
      <c r="G83" s="515"/>
      <c r="H83" s="519"/>
    </row>
    <row r="84" spans="1:8" s="509" customFormat="1" ht="12.75">
      <c r="A84" s="517"/>
      <c r="B84" s="517"/>
      <c r="C84" s="518"/>
      <c r="D84" s="518"/>
      <c r="E84" s="515"/>
      <c r="F84" s="515"/>
      <c r="G84" s="515"/>
      <c r="H84" s="519"/>
    </row>
    <row r="85" spans="1:8" s="509" customFormat="1" ht="12.75">
      <c r="A85" s="517"/>
      <c r="B85" s="517"/>
      <c r="C85" s="518"/>
      <c r="D85" s="518"/>
      <c r="E85" s="515"/>
      <c r="F85" s="515"/>
      <c r="G85" s="515"/>
      <c r="H85" s="519"/>
    </row>
    <row r="86" spans="1:8" s="509" customFormat="1" ht="12.75">
      <c r="A86" s="517"/>
      <c r="B86" s="517"/>
      <c r="C86" s="518"/>
      <c r="D86" s="518"/>
      <c r="E86" s="515"/>
      <c r="F86" s="515"/>
      <c r="G86" s="515"/>
      <c r="H86" s="519"/>
    </row>
    <row r="87" spans="1:8" s="509" customFormat="1" ht="12.75">
      <c r="A87" s="517"/>
      <c r="B87" s="517"/>
      <c r="C87" s="518"/>
      <c r="D87" s="518"/>
      <c r="E87" s="515"/>
      <c r="F87" s="515"/>
      <c r="G87" s="515"/>
      <c r="H87" s="519"/>
    </row>
    <row r="88" spans="1:8" s="509" customFormat="1" ht="12.75">
      <c r="A88" s="517"/>
      <c r="B88" s="517"/>
      <c r="C88" s="518"/>
      <c r="D88" s="518"/>
      <c r="E88" s="515"/>
      <c r="F88" s="515"/>
      <c r="G88" s="515"/>
      <c r="H88" s="519"/>
    </row>
    <row r="89" spans="1:8" s="509" customFormat="1" ht="12.75">
      <c r="A89" s="517"/>
      <c r="B89" s="517"/>
      <c r="C89" s="518"/>
      <c r="D89" s="518"/>
      <c r="E89" s="515"/>
      <c r="F89" s="515"/>
      <c r="G89" s="515"/>
      <c r="H89" s="519"/>
    </row>
    <row r="90" spans="1:8" s="509" customFormat="1" ht="12.75">
      <c r="A90" s="517"/>
      <c r="B90" s="517"/>
      <c r="C90" s="518"/>
      <c r="D90" s="518"/>
      <c r="E90" s="515"/>
      <c r="F90" s="515"/>
      <c r="G90" s="515"/>
      <c r="H90" s="519"/>
    </row>
    <row r="91" spans="1:8" s="509" customFormat="1" ht="12.75">
      <c r="A91" s="517"/>
      <c r="B91" s="517"/>
      <c r="C91" s="510"/>
      <c r="D91" s="510"/>
      <c r="E91" s="520"/>
      <c r="F91" s="520"/>
      <c r="G91" s="520"/>
      <c r="H91" s="510"/>
    </row>
    <row r="92" spans="1:8" s="509" customFormat="1" ht="12.75">
      <c r="A92" s="517"/>
      <c r="B92" s="517"/>
      <c r="C92" s="510"/>
      <c r="D92" s="510"/>
      <c r="E92" s="520"/>
      <c r="F92" s="520"/>
      <c r="G92" s="520"/>
      <c r="H92" s="510"/>
    </row>
    <row r="93" spans="1:8" s="509" customFormat="1" ht="12.75">
      <c r="A93" s="517"/>
      <c r="B93" s="517"/>
      <c r="C93" s="510"/>
      <c r="D93" s="510"/>
      <c r="E93" s="520"/>
      <c r="F93" s="520"/>
      <c r="G93" s="520"/>
      <c r="H93" s="510"/>
    </row>
    <row r="94" spans="1:8" s="509" customFormat="1" ht="12.75">
      <c r="A94" s="517"/>
      <c r="B94" s="517"/>
      <c r="C94" s="510"/>
      <c r="D94" s="510"/>
      <c r="E94" s="520"/>
      <c r="F94" s="520"/>
      <c r="G94" s="520"/>
      <c r="H94" s="510"/>
    </row>
    <row r="95" spans="1:8" s="509" customFormat="1" ht="12.75">
      <c r="A95" s="517"/>
      <c r="B95" s="517"/>
      <c r="C95" s="510"/>
      <c r="D95" s="510"/>
      <c r="E95" s="520"/>
      <c r="F95" s="520"/>
      <c r="G95" s="520"/>
      <c r="H95" s="510"/>
    </row>
    <row r="96" spans="1:8" s="509" customFormat="1" ht="12.75">
      <c r="A96" s="517"/>
      <c r="B96" s="517"/>
      <c r="C96" s="510"/>
      <c r="D96" s="510"/>
      <c r="E96" s="520"/>
      <c r="F96" s="520"/>
      <c r="G96" s="520"/>
      <c r="H96" s="510"/>
    </row>
    <row r="97" spans="1:8" s="509" customFormat="1" ht="12.75">
      <c r="A97" s="517"/>
      <c r="B97" s="517"/>
      <c r="C97" s="510"/>
      <c r="D97" s="510"/>
      <c r="E97" s="520"/>
      <c r="F97" s="520"/>
      <c r="G97" s="520"/>
      <c r="H97" s="510"/>
    </row>
    <row r="98" spans="1:8" s="509" customFormat="1" ht="12.75">
      <c r="A98" s="517"/>
      <c r="B98" s="517"/>
      <c r="C98" s="510"/>
      <c r="D98" s="510"/>
      <c r="E98" s="520"/>
      <c r="F98" s="520"/>
      <c r="G98" s="520"/>
      <c r="H98" s="510"/>
    </row>
    <row r="99" spans="1:8" s="509" customFormat="1" ht="12.75">
      <c r="A99" s="517"/>
      <c r="B99" s="517"/>
      <c r="C99" s="510"/>
      <c r="D99" s="510"/>
      <c r="E99" s="520"/>
      <c r="F99" s="520"/>
      <c r="G99" s="520"/>
      <c r="H99" s="510"/>
    </row>
    <row r="100" spans="1:8" s="509" customFormat="1" ht="12.75">
      <c r="A100" s="517"/>
      <c r="B100" s="517"/>
      <c r="C100" s="510"/>
      <c r="D100" s="510"/>
      <c r="E100" s="520"/>
      <c r="F100" s="520"/>
      <c r="G100" s="520"/>
      <c r="H100" s="510"/>
    </row>
    <row r="101" spans="1:8" s="509" customFormat="1" ht="12.75">
      <c r="A101" s="517"/>
      <c r="B101" s="517"/>
      <c r="C101" s="510"/>
      <c r="D101" s="510"/>
      <c r="E101" s="520"/>
      <c r="F101" s="520"/>
      <c r="G101" s="520"/>
      <c r="H101" s="510"/>
    </row>
    <row r="102" spans="1:8" s="509" customFormat="1" ht="12.75">
      <c r="A102" s="517"/>
      <c r="B102" s="517"/>
      <c r="C102" s="510"/>
      <c r="D102" s="510"/>
      <c r="E102" s="520"/>
      <c r="F102" s="520"/>
      <c r="G102" s="520"/>
      <c r="H102" s="510"/>
    </row>
    <row r="103" spans="1:8" s="509" customFormat="1" ht="12.75">
      <c r="A103" s="517"/>
      <c r="B103" s="517"/>
      <c r="C103" s="510"/>
      <c r="D103" s="510"/>
      <c r="E103" s="520"/>
      <c r="F103" s="520"/>
      <c r="G103" s="520"/>
      <c r="H103" s="510"/>
    </row>
    <row r="104" spans="1:8" s="509" customFormat="1" ht="12.75">
      <c r="A104" s="517"/>
      <c r="B104" s="517"/>
      <c r="C104" s="510"/>
      <c r="D104" s="510"/>
      <c r="E104" s="520"/>
      <c r="F104" s="520"/>
      <c r="G104" s="520"/>
      <c r="H104" s="510"/>
    </row>
    <row r="105" spans="1:8" s="509" customFormat="1" ht="12.75">
      <c r="A105" s="517"/>
      <c r="B105" s="517"/>
      <c r="C105" s="510"/>
      <c r="D105" s="510"/>
      <c r="E105" s="520"/>
      <c r="F105" s="520"/>
      <c r="G105" s="520"/>
      <c r="H105" s="510"/>
    </row>
    <row r="106" spans="1:8" s="509" customFormat="1" ht="12.75">
      <c r="A106" s="517"/>
      <c r="B106" s="517"/>
      <c r="C106" s="510"/>
      <c r="D106" s="510"/>
      <c r="E106" s="520"/>
      <c r="F106" s="520"/>
      <c r="G106" s="520"/>
      <c r="H106" s="510"/>
    </row>
    <row r="107" spans="1:8" s="509" customFormat="1" ht="12.75">
      <c r="A107" s="517"/>
      <c r="B107" s="517"/>
      <c r="C107" s="510"/>
      <c r="D107" s="510"/>
      <c r="E107" s="520"/>
      <c r="F107" s="520"/>
      <c r="G107" s="520"/>
      <c r="H107" s="510"/>
    </row>
    <row r="108" spans="1:8" s="509" customFormat="1" ht="12.75">
      <c r="A108" s="517"/>
      <c r="B108" s="517"/>
      <c r="C108" s="510"/>
      <c r="D108" s="510"/>
      <c r="E108" s="520"/>
      <c r="F108" s="520"/>
      <c r="G108" s="520"/>
      <c r="H108" s="510"/>
    </row>
    <row r="109" spans="1:8" s="509" customFormat="1" ht="12.75">
      <c r="A109" s="517"/>
      <c r="B109" s="517"/>
      <c r="C109" s="510"/>
      <c r="D109" s="510"/>
      <c r="E109" s="520"/>
      <c r="F109" s="520"/>
      <c r="G109" s="520"/>
      <c r="H109" s="510"/>
    </row>
    <row r="110" spans="1:8" s="509" customFormat="1" ht="12.75">
      <c r="A110" s="517"/>
      <c r="B110" s="517"/>
      <c r="C110" s="510"/>
      <c r="D110" s="510"/>
      <c r="E110" s="520"/>
      <c r="F110" s="520"/>
      <c r="G110" s="520"/>
      <c r="H110" s="510"/>
    </row>
    <row r="111" spans="1:8" s="509" customFormat="1" ht="12.75">
      <c r="A111" s="517"/>
      <c r="B111" s="517"/>
      <c r="C111" s="510"/>
      <c r="D111" s="510"/>
      <c r="E111" s="520"/>
      <c r="F111" s="520"/>
      <c r="G111" s="520"/>
      <c r="H111" s="510"/>
    </row>
    <row r="112" spans="1:8" s="509" customFormat="1" ht="12.75">
      <c r="A112" s="517"/>
      <c r="B112" s="517"/>
      <c r="C112" s="510"/>
      <c r="D112" s="510"/>
      <c r="E112" s="520"/>
      <c r="F112" s="520"/>
      <c r="G112" s="520"/>
      <c r="H112" s="510"/>
    </row>
    <row r="113" spans="1:8" s="509" customFormat="1" ht="12.75">
      <c r="A113" s="517"/>
      <c r="B113" s="517"/>
      <c r="C113" s="510"/>
      <c r="D113" s="510"/>
      <c r="E113" s="520"/>
      <c r="F113" s="520"/>
      <c r="G113" s="520"/>
      <c r="H113" s="510"/>
    </row>
    <row r="114" spans="1:8" s="509" customFormat="1" ht="12.75">
      <c r="A114" s="517"/>
      <c r="B114" s="517"/>
      <c r="C114" s="510"/>
      <c r="D114" s="510"/>
      <c r="E114" s="520"/>
      <c r="F114" s="520"/>
      <c r="G114" s="520"/>
      <c r="H114" s="510"/>
    </row>
    <row r="115" spans="1:8" s="509" customFormat="1" ht="12.75">
      <c r="A115" s="517"/>
      <c r="B115" s="517"/>
      <c r="C115" s="510"/>
      <c r="D115" s="510"/>
      <c r="E115" s="520"/>
      <c r="F115" s="520"/>
      <c r="G115" s="520"/>
      <c r="H115" s="510"/>
    </row>
    <row r="116" spans="1:8" s="509" customFormat="1" ht="12.75">
      <c r="A116" s="517"/>
      <c r="B116" s="517"/>
      <c r="C116" s="510"/>
      <c r="D116" s="510"/>
      <c r="E116" s="520"/>
      <c r="F116" s="520"/>
      <c r="G116" s="520"/>
      <c r="H116" s="510"/>
    </row>
    <row r="117" spans="1:8" s="509" customFormat="1" ht="12.75">
      <c r="A117" s="517"/>
      <c r="B117" s="517"/>
      <c r="C117" s="510"/>
      <c r="D117" s="510"/>
      <c r="E117" s="520"/>
      <c r="F117" s="520"/>
      <c r="G117" s="520"/>
      <c r="H117" s="510"/>
    </row>
    <row r="118" spans="1:8" s="509" customFormat="1" ht="12.75">
      <c r="A118" s="517"/>
      <c r="B118" s="517"/>
      <c r="C118" s="510"/>
      <c r="D118" s="510"/>
      <c r="E118" s="520"/>
      <c r="F118" s="520"/>
      <c r="G118" s="520"/>
      <c r="H118" s="510"/>
    </row>
    <row r="119" spans="1:8" s="509" customFormat="1" ht="12.75">
      <c r="A119" s="517"/>
      <c r="B119" s="517"/>
      <c r="C119" s="510"/>
      <c r="D119" s="510"/>
      <c r="E119" s="520"/>
      <c r="F119" s="520"/>
      <c r="G119" s="520"/>
      <c r="H119" s="510"/>
    </row>
    <row r="120" spans="1:8" s="509" customFormat="1" ht="12.75">
      <c r="A120" s="517"/>
      <c r="B120" s="517"/>
      <c r="C120" s="510"/>
      <c r="D120" s="510"/>
      <c r="E120" s="520"/>
      <c r="F120" s="520"/>
      <c r="G120" s="520"/>
      <c r="H120" s="510"/>
    </row>
    <row r="121" spans="1:8" s="509" customFormat="1" ht="12.75">
      <c r="A121" s="517"/>
      <c r="B121" s="517"/>
      <c r="C121" s="510"/>
      <c r="D121" s="510"/>
      <c r="E121" s="520"/>
      <c r="F121" s="520"/>
      <c r="G121" s="520"/>
      <c r="H121" s="510"/>
    </row>
    <row r="122" spans="1:8" s="509" customFormat="1" ht="12.75">
      <c r="A122" s="517"/>
      <c r="B122" s="517"/>
      <c r="C122" s="510"/>
      <c r="D122" s="510"/>
      <c r="E122" s="520"/>
      <c r="F122" s="520"/>
      <c r="G122" s="520"/>
      <c r="H122" s="510"/>
    </row>
    <row r="123" spans="1:8" s="509" customFormat="1" ht="12.75">
      <c r="A123" s="517"/>
      <c r="B123" s="517"/>
      <c r="C123" s="510"/>
      <c r="D123" s="510"/>
      <c r="E123" s="520"/>
      <c r="F123" s="520"/>
      <c r="G123" s="520"/>
      <c r="H123" s="510"/>
    </row>
    <row r="124" spans="1:8" s="509" customFormat="1" ht="12.75">
      <c r="A124" s="517"/>
      <c r="B124" s="517"/>
      <c r="C124" s="510"/>
      <c r="D124" s="510"/>
      <c r="E124" s="520"/>
      <c r="F124" s="520"/>
      <c r="G124" s="520"/>
      <c r="H124" s="510"/>
    </row>
    <row r="125" spans="1:8" s="509" customFormat="1" ht="12.75">
      <c r="A125" s="517"/>
      <c r="B125" s="517"/>
      <c r="C125" s="510"/>
      <c r="D125" s="510"/>
      <c r="E125" s="520"/>
      <c r="F125" s="520"/>
      <c r="G125" s="520"/>
      <c r="H125" s="510"/>
    </row>
    <row r="126" spans="1:8" s="509" customFormat="1" ht="12.75">
      <c r="A126" s="517"/>
      <c r="B126" s="517"/>
      <c r="C126" s="510"/>
      <c r="D126" s="510"/>
      <c r="E126" s="520"/>
      <c r="F126" s="520"/>
      <c r="G126" s="520"/>
      <c r="H126" s="510"/>
    </row>
    <row r="127" spans="1:8" s="509" customFormat="1" ht="12.75">
      <c r="A127" s="517"/>
      <c r="B127" s="517"/>
      <c r="C127" s="510"/>
      <c r="D127" s="510"/>
      <c r="E127" s="520"/>
      <c r="F127" s="520"/>
      <c r="G127" s="520"/>
      <c r="H127" s="510"/>
    </row>
    <row r="128" spans="1:8" s="509" customFormat="1" ht="12.75">
      <c r="A128" s="517"/>
      <c r="B128" s="517"/>
      <c r="C128" s="510"/>
      <c r="D128" s="510"/>
      <c r="E128" s="520"/>
      <c r="F128" s="520"/>
      <c r="G128" s="520"/>
      <c r="H128" s="510"/>
    </row>
    <row r="129" spans="1:8" s="509" customFormat="1" ht="12.75">
      <c r="A129" s="517"/>
      <c r="B129" s="517"/>
      <c r="C129" s="510"/>
      <c r="D129" s="510"/>
      <c r="E129" s="520"/>
      <c r="F129" s="520"/>
      <c r="G129" s="520"/>
      <c r="H129" s="510"/>
    </row>
    <row r="130" spans="1:8" s="509" customFormat="1" ht="12.75">
      <c r="A130" s="517"/>
      <c r="B130" s="517"/>
      <c r="C130" s="510"/>
      <c r="D130" s="510"/>
      <c r="E130" s="520"/>
      <c r="F130" s="520"/>
      <c r="G130" s="520"/>
      <c r="H130" s="510"/>
    </row>
    <row r="131" spans="1:8" s="509" customFormat="1" ht="12.75">
      <c r="A131" s="517"/>
      <c r="B131" s="517"/>
      <c r="C131" s="510"/>
      <c r="D131" s="510"/>
      <c r="E131" s="520"/>
      <c r="F131" s="520"/>
      <c r="G131" s="520"/>
      <c r="H131" s="510"/>
    </row>
    <row r="132" spans="1:8" s="509" customFormat="1" ht="12.75">
      <c r="A132" s="517"/>
      <c r="B132" s="517"/>
      <c r="C132" s="510"/>
      <c r="D132" s="510"/>
      <c r="E132" s="520"/>
      <c r="F132" s="520"/>
      <c r="G132" s="520"/>
      <c r="H132" s="510"/>
    </row>
    <row r="133" spans="1:8" s="509" customFormat="1" ht="12.75">
      <c r="A133" s="517"/>
      <c r="B133" s="517"/>
      <c r="C133" s="510"/>
      <c r="D133" s="510"/>
      <c r="E133" s="520"/>
      <c r="F133" s="520"/>
      <c r="G133" s="520"/>
      <c r="H133" s="510"/>
    </row>
    <row r="134" spans="1:8" s="509" customFormat="1" ht="12.75">
      <c r="A134" s="517"/>
      <c r="B134" s="517"/>
      <c r="C134" s="510"/>
      <c r="D134" s="510"/>
      <c r="E134" s="520"/>
      <c r="F134" s="520"/>
      <c r="G134" s="520"/>
      <c r="H134" s="510"/>
    </row>
    <row r="135" spans="1:8" s="509" customFormat="1" ht="12.75">
      <c r="A135" s="517"/>
      <c r="B135" s="517"/>
      <c r="C135" s="510"/>
      <c r="D135" s="510"/>
      <c r="E135" s="520"/>
      <c r="F135" s="520"/>
      <c r="G135" s="520"/>
      <c r="H135" s="510"/>
    </row>
    <row r="136" spans="1:8" s="509" customFormat="1" ht="12.75">
      <c r="A136" s="517"/>
      <c r="B136" s="517"/>
      <c r="C136" s="510"/>
      <c r="D136" s="510"/>
      <c r="E136" s="520"/>
      <c r="F136" s="520"/>
      <c r="G136" s="520"/>
      <c r="H136" s="510"/>
    </row>
    <row r="137" spans="1:8" s="509" customFormat="1" ht="12.75">
      <c r="A137" s="517"/>
      <c r="B137" s="517"/>
      <c r="C137" s="510"/>
      <c r="D137" s="510"/>
      <c r="E137" s="520"/>
      <c r="F137" s="520"/>
      <c r="G137" s="520"/>
      <c r="H137" s="510"/>
    </row>
    <row r="138" spans="1:8" s="509" customFormat="1" ht="12.75">
      <c r="A138" s="517"/>
      <c r="B138" s="517"/>
      <c r="C138" s="510"/>
      <c r="D138" s="510"/>
      <c r="E138" s="520"/>
      <c r="F138" s="520"/>
      <c r="G138" s="520"/>
      <c r="H138" s="510"/>
    </row>
    <row r="139" spans="1:8" s="509" customFormat="1" ht="12.75">
      <c r="A139" s="517"/>
      <c r="B139" s="517"/>
      <c r="C139" s="510"/>
      <c r="D139" s="510"/>
      <c r="E139" s="520"/>
      <c r="F139" s="520"/>
      <c r="G139" s="520"/>
      <c r="H139" s="510"/>
    </row>
    <row r="140" spans="1:8" s="509" customFormat="1" ht="12.75">
      <c r="A140" s="517"/>
      <c r="B140" s="517"/>
      <c r="C140" s="510"/>
      <c r="D140" s="510"/>
      <c r="E140" s="520"/>
      <c r="F140" s="520"/>
      <c r="G140" s="520"/>
      <c r="H140" s="510"/>
    </row>
    <row r="141" spans="1:8" s="509" customFormat="1" ht="12.75">
      <c r="A141" s="517"/>
      <c r="B141" s="517"/>
      <c r="C141" s="510"/>
      <c r="D141" s="510"/>
      <c r="E141" s="520"/>
      <c r="F141" s="520"/>
      <c r="G141" s="520"/>
      <c r="H141" s="510"/>
    </row>
    <row r="142" spans="1:8" s="509" customFormat="1" ht="12.75">
      <c r="A142" s="517"/>
      <c r="B142" s="517"/>
      <c r="C142" s="510"/>
      <c r="D142" s="510"/>
      <c r="E142" s="520"/>
      <c r="F142" s="520"/>
      <c r="G142" s="520"/>
      <c r="H142" s="510"/>
    </row>
    <row r="143" spans="1:8" s="509" customFormat="1" ht="12.75">
      <c r="A143" s="517"/>
      <c r="B143" s="517"/>
      <c r="C143" s="510"/>
      <c r="D143" s="510"/>
      <c r="E143" s="520"/>
      <c r="F143" s="520"/>
      <c r="G143" s="520"/>
      <c r="H143" s="510"/>
    </row>
    <row r="144" spans="1:8" s="509" customFormat="1" ht="12.75">
      <c r="A144" s="517"/>
      <c r="B144" s="517"/>
      <c r="C144" s="510"/>
      <c r="D144" s="510"/>
      <c r="E144" s="520"/>
      <c r="F144" s="520"/>
      <c r="G144" s="520"/>
      <c r="H144" s="510"/>
    </row>
    <row r="145" spans="1:8" s="509" customFormat="1" ht="12.75">
      <c r="A145" s="517"/>
      <c r="B145" s="517"/>
      <c r="C145" s="510"/>
      <c r="D145" s="510"/>
      <c r="E145" s="520"/>
      <c r="F145" s="520"/>
      <c r="G145" s="520"/>
      <c r="H145" s="510"/>
    </row>
    <row r="146" spans="1:8" s="509" customFormat="1" ht="12.75">
      <c r="A146" s="517"/>
      <c r="B146" s="517"/>
      <c r="C146" s="510"/>
      <c r="D146" s="510"/>
      <c r="E146" s="520"/>
      <c r="F146" s="520"/>
      <c r="G146" s="520"/>
      <c r="H146" s="510"/>
    </row>
    <row r="147" spans="1:8" s="509" customFormat="1" ht="12.75">
      <c r="A147" s="517"/>
      <c r="B147" s="517"/>
      <c r="C147" s="510"/>
      <c r="D147" s="510"/>
      <c r="E147" s="520"/>
      <c r="F147" s="520"/>
      <c r="G147" s="520"/>
      <c r="H147" s="510"/>
    </row>
    <row r="148" spans="1:8" s="509" customFormat="1" ht="12.75">
      <c r="A148" s="517"/>
      <c r="B148" s="517"/>
      <c r="C148" s="510"/>
      <c r="D148" s="510"/>
      <c r="E148" s="520"/>
      <c r="F148" s="520"/>
      <c r="G148" s="520"/>
      <c r="H148" s="510"/>
    </row>
    <row r="149" spans="1:8" s="509" customFormat="1" ht="12.75">
      <c r="A149" s="517"/>
      <c r="B149" s="517"/>
      <c r="C149" s="510"/>
      <c r="D149" s="510"/>
      <c r="E149" s="520"/>
      <c r="F149" s="520"/>
      <c r="G149" s="520"/>
      <c r="H149" s="510"/>
    </row>
    <row r="150" spans="1:8" s="509" customFormat="1" ht="12.75">
      <c r="A150" s="517"/>
      <c r="B150" s="517"/>
      <c r="C150" s="510"/>
      <c r="D150" s="510"/>
      <c r="E150" s="520"/>
      <c r="F150" s="520"/>
      <c r="G150" s="520"/>
      <c r="H150" s="510"/>
    </row>
    <row r="151" spans="1:8" s="509" customFormat="1" ht="12.75">
      <c r="A151" s="517"/>
      <c r="B151" s="517"/>
      <c r="C151" s="510"/>
      <c r="D151" s="510"/>
      <c r="E151" s="520"/>
      <c r="F151" s="520"/>
      <c r="G151" s="520"/>
      <c r="H151" s="510"/>
    </row>
    <row r="152" spans="1:8" s="509" customFormat="1" ht="12.75">
      <c r="A152" s="517"/>
      <c r="B152" s="517"/>
      <c r="C152" s="510"/>
      <c r="D152" s="510"/>
      <c r="E152" s="520"/>
      <c r="F152" s="520"/>
      <c r="G152" s="520"/>
      <c r="H152" s="510"/>
    </row>
    <row r="153" spans="1:8" s="509" customFormat="1" ht="12.75">
      <c r="A153" s="517"/>
      <c r="B153" s="517"/>
      <c r="C153" s="510"/>
      <c r="D153" s="510"/>
      <c r="E153" s="520"/>
      <c r="F153" s="520"/>
      <c r="G153" s="520"/>
      <c r="H153" s="510"/>
    </row>
    <row r="154" spans="1:8" s="509" customFormat="1" ht="12.75">
      <c r="A154" s="517"/>
      <c r="B154" s="517"/>
      <c r="C154" s="510"/>
      <c r="D154" s="510"/>
      <c r="E154" s="520"/>
      <c r="F154" s="520"/>
      <c r="G154" s="520"/>
      <c r="H154" s="510"/>
    </row>
    <row r="155" spans="1:8" s="509" customFormat="1" ht="12.75">
      <c r="A155" s="517"/>
      <c r="B155" s="517"/>
      <c r="C155" s="510"/>
      <c r="D155" s="510"/>
      <c r="E155" s="520"/>
      <c r="F155" s="520"/>
      <c r="G155" s="520"/>
      <c r="H155" s="510"/>
    </row>
    <row r="156" spans="1:8" s="509" customFormat="1" ht="12.75">
      <c r="A156" s="517"/>
      <c r="B156" s="517"/>
      <c r="C156" s="510"/>
      <c r="D156" s="510"/>
      <c r="E156" s="520"/>
      <c r="F156" s="520"/>
      <c r="G156" s="520"/>
      <c r="H156" s="510"/>
    </row>
    <row r="157" spans="1:8" s="509" customFormat="1" ht="12.75">
      <c r="A157" s="517"/>
      <c r="B157" s="517"/>
      <c r="C157" s="510"/>
      <c r="D157" s="510"/>
      <c r="E157" s="520"/>
      <c r="F157" s="520"/>
      <c r="G157" s="520"/>
      <c r="H157" s="510"/>
    </row>
    <row r="158" spans="1:8" s="509" customFormat="1" ht="12.75">
      <c r="A158" s="517"/>
      <c r="B158" s="517"/>
      <c r="C158" s="510"/>
      <c r="D158" s="510"/>
      <c r="E158" s="520"/>
      <c r="F158" s="520"/>
      <c r="G158" s="520"/>
      <c r="H158" s="510"/>
    </row>
    <row r="159" spans="1:8" s="509" customFormat="1" ht="12.75">
      <c r="A159" s="517"/>
      <c r="B159" s="517"/>
      <c r="C159" s="510"/>
      <c r="D159" s="510"/>
      <c r="E159" s="520"/>
      <c r="F159" s="520"/>
      <c r="G159" s="520"/>
      <c r="H159" s="510"/>
    </row>
    <row r="160" spans="1:8" s="509" customFormat="1" ht="12.75">
      <c r="A160" s="517"/>
      <c r="B160" s="517"/>
      <c r="C160" s="510"/>
      <c r="D160" s="510"/>
      <c r="E160" s="520"/>
      <c r="F160" s="520"/>
      <c r="G160" s="520"/>
      <c r="H160" s="510"/>
    </row>
    <row r="161" spans="1:8" s="509" customFormat="1" ht="12.75">
      <c r="A161" s="517"/>
      <c r="B161" s="517"/>
      <c r="C161" s="510"/>
      <c r="D161" s="510"/>
      <c r="E161" s="520"/>
      <c r="F161" s="520"/>
      <c r="G161" s="520"/>
      <c r="H161" s="510"/>
    </row>
    <row r="162" spans="1:8" s="509" customFormat="1" ht="12.75">
      <c r="A162" s="517"/>
      <c r="B162" s="517"/>
      <c r="C162" s="510"/>
      <c r="D162" s="510"/>
      <c r="E162" s="520"/>
      <c r="F162" s="520"/>
      <c r="G162" s="520"/>
      <c r="H162" s="510"/>
    </row>
    <row r="163" spans="1:8" s="509" customFormat="1" ht="12.75">
      <c r="A163" s="517"/>
      <c r="B163" s="517"/>
      <c r="C163" s="510"/>
      <c r="D163" s="510"/>
      <c r="E163" s="520"/>
      <c r="F163" s="520"/>
      <c r="G163" s="520"/>
      <c r="H163" s="510"/>
    </row>
    <row r="164" spans="1:8" s="509" customFormat="1" ht="12.75">
      <c r="A164" s="517"/>
      <c r="B164" s="517"/>
      <c r="C164" s="510"/>
      <c r="D164" s="510"/>
      <c r="E164" s="520"/>
      <c r="F164" s="520"/>
      <c r="G164" s="520"/>
      <c r="H164" s="510"/>
    </row>
    <row r="165" spans="1:8" s="509" customFormat="1" ht="12.75">
      <c r="A165" s="517"/>
      <c r="B165" s="517"/>
      <c r="C165" s="510"/>
      <c r="D165" s="510"/>
      <c r="E165" s="520"/>
      <c r="F165" s="520"/>
      <c r="G165" s="520"/>
      <c r="H165" s="510"/>
    </row>
    <row r="166" spans="1:8" s="509" customFormat="1" ht="12.75">
      <c r="A166" s="517"/>
      <c r="B166" s="517"/>
      <c r="C166" s="510"/>
      <c r="D166" s="510"/>
      <c r="E166" s="520"/>
      <c r="F166" s="520"/>
      <c r="G166" s="520"/>
      <c r="H166" s="510"/>
    </row>
    <row r="167" spans="1:8" s="509" customFormat="1" ht="12.75">
      <c r="A167" s="517"/>
      <c r="B167" s="517"/>
      <c r="C167" s="510"/>
      <c r="D167" s="510"/>
      <c r="E167" s="520"/>
      <c r="F167" s="520"/>
      <c r="G167" s="520"/>
      <c r="H167" s="510"/>
    </row>
    <row r="168" spans="1:8" s="509" customFormat="1" ht="12.75">
      <c r="A168" s="517"/>
      <c r="B168" s="517"/>
      <c r="C168" s="510"/>
      <c r="D168" s="510"/>
      <c r="E168" s="520"/>
      <c r="F168" s="520"/>
      <c r="G168" s="520"/>
      <c r="H168" s="510"/>
    </row>
    <row r="169" spans="1:8" s="509" customFormat="1" ht="12.75">
      <c r="A169" s="517"/>
      <c r="B169" s="517"/>
      <c r="C169" s="510"/>
      <c r="D169" s="510"/>
      <c r="E169" s="520"/>
      <c r="F169" s="520"/>
      <c r="G169" s="520"/>
      <c r="H169" s="510"/>
    </row>
    <row r="170" spans="1:8" s="509" customFormat="1" ht="12.75">
      <c r="A170" s="517"/>
      <c r="B170" s="517"/>
      <c r="C170" s="510"/>
      <c r="D170" s="510"/>
      <c r="E170" s="520"/>
      <c r="F170" s="520"/>
      <c r="G170" s="520"/>
      <c r="H170" s="510"/>
    </row>
    <row r="171" spans="1:8" s="509" customFormat="1" ht="12.75">
      <c r="A171" s="517"/>
      <c r="B171" s="517"/>
      <c r="C171" s="510"/>
      <c r="D171" s="510"/>
      <c r="E171" s="520"/>
      <c r="F171" s="520"/>
      <c r="G171" s="520"/>
      <c r="H171" s="510"/>
    </row>
    <row r="172" spans="1:8" s="509" customFormat="1" ht="12.75">
      <c r="A172" s="517"/>
      <c r="B172" s="517"/>
      <c r="C172" s="510"/>
      <c r="D172" s="510"/>
      <c r="E172" s="520"/>
      <c r="F172" s="520"/>
      <c r="G172" s="520"/>
      <c r="H172" s="510"/>
    </row>
    <row r="173" spans="1:8" s="509" customFormat="1" ht="12.75">
      <c r="A173" s="517"/>
      <c r="B173" s="517"/>
      <c r="C173" s="510"/>
      <c r="D173" s="510"/>
      <c r="E173" s="520"/>
      <c r="F173" s="520"/>
      <c r="G173" s="520"/>
      <c r="H173" s="510"/>
    </row>
    <row r="174" spans="1:8" s="509" customFormat="1" ht="12.75">
      <c r="A174" s="517"/>
      <c r="B174" s="517"/>
      <c r="C174" s="510"/>
      <c r="D174" s="510"/>
      <c r="E174" s="520"/>
      <c r="F174" s="520"/>
      <c r="G174" s="520"/>
      <c r="H174" s="510"/>
    </row>
    <row r="175" spans="1:8" s="509" customFormat="1" ht="12.75">
      <c r="A175" s="517"/>
      <c r="B175" s="517"/>
      <c r="C175" s="510"/>
      <c r="D175" s="510"/>
      <c r="E175" s="520"/>
      <c r="F175" s="520"/>
      <c r="G175" s="520"/>
      <c r="H175" s="510"/>
    </row>
    <row r="176" spans="1:8" s="509" customFormat="1" ht="12.75">
      <c r="A176" s="517"/>
      <c r="B176" s="517"/>
      <c r="C176" s="510"/>
      <c r="D176" s="510"/>
      <c r="E176" s="520"/>
      <c r="F176" s="520"/>
      <c r="G176" s="520"/>
      <c r="H176" s="510"/>
    </row>
    <row r="177" spans="1:8" s="509" customFormat="1" ht="12.75">
      <c r="A177" s="517"/>
      <c r="B177" s="517"/>
      <c r="C177" s="510"/>
      <c r="D177" s="510"/>
      <c r="E177" s="520"/>
      <c r="F177" s="520"/>
      <c r="G177" s="520"/>
      <c r="H177" s="510"/>
    </row>
    <row r="178" spans="1:8" s="509" customFormat="1" ht="12.75">
      <c r="A178" s="517"/>
      <c r="B178" s="517"/>
      <c r="C178" s="510"/>
      <c r="D178" s="510"/>
      <c r="E178" s="520"/>
      <c r="F178" s="520"/>
      <c r="G178" s="520"/>
      <c r="H178" s="510"/>
    </row>
    <row r="179" spans="1:8" s="509" customFormat="1" ht="12.75">
      <c r="A179" s="517"/>
      <c r="B179" s="517"/>
      <c r="C179" s="510"/>
      <c r="D179" s="510"/>
      <c r="E179" s="520"/>
      <c r="F179" s="520"/>
      <c r="G179" s="520"/>
      <c r="H179" s="510"/>
    </row>
    <row r="180" spans="1:8" s="509" customFormat="1" ht="12.75">
      <c r="A180" s="517"/>
      <c r="B180" s="517"/>
      <c r="C180" s="510"/>
      <c r="D180" s="510"/>
      <c r="E180" s="520"/>
      <c r="F180" s="520"/>
      <c r="G180" s="520"/>
      <c r="H180" s="510"/>
    </row>
    <row r="181" spans="1:8" s="509" customFormat="1" ht="12.75">
      <c r="A181" s="517"/>
      <c r="B181" s="517"/>
      <c r="C181" s="510"/>
      <c r="D181" s="510"/>
      <c r="E181" s="520"/>
      <c r="F181" s="520"/>
      <c r="G181" s="520"/>
      <c r="H181" s="510"/>
    </row>
    <row r="182" spans="1:8" s="509" customFormat="1" ht="12.75">
      <c r="A182" s="517"/>
      <c r="B182" s="517"/>
      <c r="C182" s="510"/>
      <c r="D182" s="510"/>
      <c r="E182" s="520"/>
      <c r="F182" s="520"/>
      <c r="G182" s="520"/>
      <c r="H182" s="510"/>
    </row>
    <row r="183" spans="1:8" s="509" customFormat="1" ht="12.75">
      <c r="A183" s="517"/>
      <c r="B183" s="517"/>
      <c r="C183" s="510"/>
      <c r="D183" s="510"/>
      <c r="E183" s="520"/>
      <c r="F183" s="520"/>
      <c r="G183" s="520"/>
      <c r="H183" s="510"/>
    </row>
    <row r="184" spans="1:8" s="509" customFormat="1" ht="12.75">
      <c r="A184" s="517"/>
      <c r="B184" s="517"/>
      <c r="C184" s="510"/>
      <c r="D184" s="510"/>
      <c r="E184" s="520"/>
      <c r="F184" s="520"/>
      <c r="G184" s="520"/>
      <c r="H184" s="510"/>
    </row>
    <row r="185" spans="1:8" s="509" customFormat="1" ht="12.75">
      <c r="A185" s="517"/>
      <c r="B185" s="517"/>
      <c r="C185" s="510"/>
      <c r="D185" s="510"/>
      <c r="E185" s="520"/>
      <c r="F185" s="520"/>
      <c r="G185" s="520"/>
      <c r="H185" s="510"/>
    </row>
    <row r="186" spans="1:8" s="509" customFormat="1" ht="12.75">
      <c r="A186" s="517"/>
      <c r="B186" s="517"/>
      <c r="C186" s="510"/>
      <c r="D186" s="510"/>
      <c r="E186" s="520"/>
      <c r="F186" s="520"/>
      <c r="G186" s="520"/>
      <c r="H186" s="510"/>
    </row>
    <row r="187" spans="1:8" s="509" customFormat="1" ht="12.75">
      <c r="A187" s="517"/>
      <c r="B187" s="517"/>
      <c r="C187" s="510"/>
      <c r="D187" s="510"/>
      <c r="E187" s="520"/>
      <c r="F187" s="520"/>
      <c r="G187" s="520"/>
      <c r="H187" s="510"/>
    </row>
    <row r="188" spans="1:8" s="509" customFormat="1" ht="12.75">
      <c r="A188" s="517"/>
      <c r="B188" s="517"/>
      <c r="C188" s="510"/>
      <c r="D188" s="510"/>
      <c r="E188" s="520"/>
      <c r="F188" s="520"/>
      <c r="G188" s="520"/>
      <c r="H188" s="510"/>
    </row>
    <row r="189" spans="1:8" s="509" customFormat="1" ht="12.75">
      <c r="A189" s="517"/>
      <c r="B189" s="517"/>
      <c r="C189" s="510"/>
      <c r="D189" s="510"/>
      <c r="E189" s="520"/>
      <c r="F189" s="520"/>
      <c r="G189" s="520"/>
      <c r="H189" s="510"/>
    </row>
    <row r="190" spans="1:8" s="509" customFormat="1" ht="12.75">
      <c r="A190" s="517"/>
      <c r="B190" s="517"/>
      <c r="C190" s="510"/>
      <c r="D190" s="510"/>
      <c r="E190" s="520"/>
      <c r="F190" s="520"/>
      <c r="G190" s="520"/>
      <c r="H190" s="510"/>
    </row>
    <row r="191" spans="1:8" s="509" customFormat="1" ht="12.75">
      <c r="A191" s="517"/>
      <c r="B191" s="517"/>
      <c r="C191" s="510"/>
      <c r="D191" s="510"/>
      <c r="E191" s="520"/>
      <c r="F191" s="520"/>
      <c r="G191" s="520"/>
      <c r="H191" s="510"/>
    </row>
    <row r="192" spans="1:8" s="509" customFormat="1" ht="12.75">
      <c r="A192" s="517"/>
      <c r="B192" s="517"/>
      <c r="C192" s="510"/>
      <c r="D192" s="510"/>
      <c r="E192" s="520"/>
      <c r="F192" s="520"/>
      <c r="G192" s="520"/>
      <c r="H192" s="510"/>
    </row>
    <row r="193" spans="1:8" s="509" customFormat="1" ht="12.75">
      <c r="A193" s="517"/>
      <c r="B193" s="517"/>
      <c r="C193" s="510"/>
      <c r="D193" s="510"/>
      <c r="E193" s="520"/>
      <c r="F193" s="520"/>
      <c r="G193" s="520"/>
      <c r="H193" s="510"/>
    </row>
    <row r="194" spans="1:8" s="509" customFormat="1" ht="12.75">
      <c r="A194" s="517"/>
      <c r="B194" s="517"/>
      <c r="C194" s="510"/>
      <c r="D194" s="510"/>
      <c r="E194" s="520"/>
      <c r="F194" s="520"/>
      <c r="G194" s="520"/>
      <c r="H194" s="510"/>
    </row>
    <row r="195" spans="1:8" s="509" customFormat="1" ht="12.75">
      <c r="A195" s="517"/>
      <c r="B195" s="517"/>
      <c r="C195" s="510"/>
      <c r="D195" s="510"/>
      <c r="E195" s="520"/>
      <c r="F195" s="520"/>
      <c r="G195" s="520"/>
      <c r="H195" s="510"/>
    </row>
    <row r="196" spans="1:8" s="509" customFormat="1" ht="12.75">
      <c r="A196" s="517"/>
      <c r="B196" s="517"/>
      <c r="C196" s="510"/>
      <c r="D196" s="510"/>
      <c r="E196" s="520"/>
      <c r="F196" s="520"/>
      <c r="G196" s="520"/>
      <c r="H196" s="510"/>
    </row>
    <row r="197" spans="1:8" s="509" customFormat="1" ht="12.75">
      <c r="A197" s="517"/>
      <c r="B197" s="517"/>
      <c r="C197" s="510"/>
      <c r="D197" s="510"/>
      <c r="E197" s="520"/>
      <c r="F197" s="520"/>
      <c r="G197" s="520"/>
      <c r="H197" s="510"/>
    </row>
    <row r="198" spans="1:8" s="509" customFormat="1" ht="12.75">
      <c r="A198" s="517"/>
      <c r="B198" s="517"/>
      <c r="C198" s="510"/>
      <c r="D198" s="510"/>
      <c r="E198" s="520"/>
      <c r="F198" s="520"/>
      <c r="G198" s="520"/>
      <c r="H198" s="510"/>
    </row>
    <row r="199" spans="1:8" s="509" customFormat="1" ht="12.75">
      <c r="A199" s="517"/>
      <c r="B199" s="517"/>
      <c r="C199" s="510"/>
      <c r="D199" s="510"/>
      <c r="E199" s="520"/>
      <c r="F199" s="520"/>
      <c r="G199" s="520"/>
      <c r="H199" s="510"/>
    </row>
    <row r="200" spans="1:8" s="509" customFormat="1" ht="12.75">
      <c r="A200" s="517"/>
      <c r="B200" s="517"/>
      <c r="C200" s="510"/>
      <c r="D200" s="510"/>
      <c r="E200" s="520"/>
      <c r="F200" s="520"/>
      <c r="G200" s="520"/>
      <c r="H200" s="510"/>
    </row>
    <row r="201" spans="1:8" s="509" customFormat="1" ht="12.75">
      <c r="A201" s="517"/>
      <c r="B201" s="517"/>
      <c r="C201" s="510"/>
      <c r="D201" s="510"/>
      <c r="E201" s="520"/>
      <c r="F201" s="520"/>
      <c r="G201" s="520"/>
      <c r="H201" s="510"/>
    </row>
    <row r="202" spans="1:8" s="509" customFormat="1" ht="12.75">
      <c r="A202" s="517"/>
      <c r="B202" s="517"/>
      <c r="C202" s="510"/>
      <c r="D202" s="510"/>
      <c r="E202" s="520"/>
      <c r="F202" s="520"/>
      <c r="G202" s="520"/>
      <c r="H202" s="510"/>
    </row>
    <row r="203" spans="1:8" s="509" customFormat="1" ht="12.75">
      <c r="A203" s="517"/>
      <c r="B203" s="517"/>
      <c r="C203" s="510"/>
      <c r="D203" s="510"/>
      <c r="E203" s="520"/>
      <c r="F203" s="520"/>
      <c r="G203" s="520"/>
      <c r="H203" s="510"/>
    </row>
    <row r="204" spans="1:8" s="509" customFormat="1" ht="12.75">
      <c r="A204" s="517"/>
      <c r="B204" s="517"/>
      <c r="C204" s="510"/>
      <c r="D204" s="510"/>
      <c r="E204" s="520"/>
      <c r="F204" s="520"/>
      <c r="G204" s="520"/>
      <c r="H204" s="510"/>
    </row>
    <row r="205" spans="1:8" s="509" customFormat="1" ht="12.75">
      <c r="A205" s="517"/>
      <c r="B205" s="517"/>
      <c r="C205" s="510"/>
      <c r="D205" s="510"/>
      <c r="E205" s="520"/>
      <c r="F205" s="520"/>
      <c r="G205" s="520"/>
      <c r="H205" s="510"/>
    </row>
    <row r="206" spans="1:8" s="509" customFormat="1" ht="12.75">
      <c r="A206" s="517"/>
      <c r="B206" s="517"/>
      <c r="C206" s="510"/>
      <c r="D206" s="510"/>
      <c r="E206" s="520"/>
      <c r="F206" s="520"/>
      <c r="G206" s="520"/>
      <c r="H206" s="510"/>
    </row>
    <row r="207" spans="1:8" s="509" customFormat="1" ht="12.75">
      <c r="A207" s="517"/>
      <c r="B207" s="517"/>
      <c r="C207" s="510"/>
      <c r="D207" s="510"/>
      <c r="E207" s="520"/>
      <c r="F207" s="520"/>
      <c r="G207" s="520"/>
      <c r="H207" s="510"/>
    </row>
    <row r="208" spans="1:8" s="509" customFormat="1" ht="12.75">
      <c r="A208" s="517"/>
      <c r="B208" s="517"/>
      <c r="C208" s="510"/>
      <c r="D208" s="510"/>
      <c r="E208" s="520"/>
      <c r="F208" s="520"/>
      <c r="G208" s="520"/>
      <c r="H208" s="510"/>
    </row>
    <row r="209" spans="1:8" s="509" customFormat="1" ht="12.75">
      <c r="A209" s="517"/>
      <c r="B209" s="517"/>
      <c r="C209" s="510"/>
      <c r="D209" s="510"/>
      <c r="E209" s="520"/>
      <c r="F209" s="520"/>
      <c r="G209" s="520"/>
      <c r="H209" s="510"/>
    </row>
    <row r="210" spans="1:8" s="509" customFormat="1" ht="12.75">
      <c r="A210" s="517"/>
      <c r="B210" s="517"/>
      <c r="C210" s="510"/>
      <c r="D210" s="510"/>
      <c r="E210" s="520"/>
      <c r="F210" s="520"/>
      <c r="G210" s="520"/>
      <c r="H210" s="510"/>
    </row>
    <row r="211" spans="1:8" s="509" customFormat="1" ht="12.75">
      <c r="A211" s="517"/>
      <c r="B211" s="517"/>
      <c r="C211" s="510"/>
      <c r="D211" s="510"/>
      <c r="E211" s="520"/>
      <c r="F211" s="520"/>
      <c r="G211" s="520"/>
      <c r="H211" s="510"/>
    </row>
    <row r="212" spans="1:8" s="509" customFormat="1" ht="12.75">
      <c r="A212" s="517"/>
      <c r="B212" s="517"/>
      <c r="C212" s="510"/>
      <c r="D212" s="510"/>
      <c r="E212" s="520"/>
      <c r="F212" s="520"/>
      <c r="G212" s="520"/>
      <c r="H212" s="510"/>
    </row>
    <row r="213" spans="1:8" s="509" customFormat="1" ht="12.75">
      <c r="A213" s="517"/>
      <c r="B213" s="517"/>
      <c r="C213" s="510"/>
      <c r="D213" s="510"/>
      <c r="E213" s="520"/>
      <c r="F213" s="520"/>
      <c r="G213" s="520"/>
      <c r="H213" s="510"/>
    </row>
    <row r="214" spans="1:8" s="509" customFormat="1" ht="12.75">
      <c r="A214" s="517"/>
      <c r="B214" s="517"/>
      <c r="C214" s="510"/>
      <c r="D214" s="510"/>
      <c r="E214" s="520"/>
      <c r="F214" s="520"/>
      <c r="G214" s="520"/>
      <c r="H214" s="510"/>
    </row>
    <row r="215" spans="1:8" s="509" customFormat="1" ht="12.75">
      <c r="A215" s="517"/>
      <c r="B215" s="517"/>
      <c r="C215" s="510"/>
      <c r="D215" s="510"/>
      <c r="E215" s="520"/>
      <c r="F215" s="520"/>
      <c r="G215" s="520"/>
      <c r="H215" s="510"/>
    </row>
    <row r="216" spans="1:8" s="509" customFormat="1" ht="12.75">
      <c r="A216" s="517"/>
      <c r="B216" s="517"/>
      <c r="C216" s="510"/>
      <c r="D216" s="510"/>
      <c r="E216" s="520"/>
      <c r="F216" s="520"/>
      <c r="G216" s="520"/>
      <c r="H216" s="510"/>
    </row>
    <row r="217" spans="1:8" s="509" customFormat="1" ht="12.75">
      <c r="A217" s="517"/>
      <c r="B217" s="517"/>
      <c r="C217" s="510"/>
      <c r="D217" s="510"/>
      <c r="E217" s="520"/>
      <c r="F217" s="520"/>
      <c r="G217" s="520"/>
      <c r="H217" s="510"/>
    </row>
    <row r="218" spans="1:8" s="509" customFormat="1" ht="12.75">
      <c r="A218" s="517"/>
      <c r="B218" s="517"/>
      <c r="C218" s="510"/>
      <c r="D218" s="510"/>
      <c r="E218" s="520"/>
      <c r="F218" s="520"/>
      <c r="G218" s="520"/>
      <c r="H218" s="510"/>
    </row>
    <row r="219" spans="1:8" s="509" customFormat="1" ht="12.75">
      <c r="A219" s="517"/>
      <c r="B219" s="517"/>
      <c r="C219" s="510"/>
      <c r="D219" s="510"/>
      <c r="E219" s="520"/>
      <c r="F219" s="520"/>
      <c r="G219" s="520"/>
      <c r="H219" s="510"/>
    </row>
    <row r="220" spans="1:8" s="509" customFormat="1" ht="12.75">
      <c r="A220" s="517"/>
      <c r="B220" s="517"/>
      <c r="C220" s="510"/>
      <c r="D220" s="510"/>
      <c r="E220" s="520"/>
      <c r="F220" s="520"/>
      <c r="G220" s="520"/>
      <c r="H220" s="510"/>
    </row>
    <row r="221" spans="1:8" s="509" customFormat="1" ht="12.75">
      <c r="A221" s="517"/>
      <c r="B221" s="517"/>
      <c r="C221" s="510"/>
      <c r="D221" s="510"/>
      <c r="E221" s="520"/>
      <c r="F221" s="520"/>
      <c r="G221" s="520"/>
      <c r="H221" s="510"/>
    </row>
    <row r="222" spans="1:8" s="509" customFormat="1" ht="12.75">
      <c r="A222" s="517"/>
      <c r="B222" s="517"/>
      <c r="C222" s="510"/>
      <c r="D222" s="510"/>
      <c r="E222" s="520"/>
      <c r="F222" s="520"/>
      <c r="G222" s="520"/>
      <c r="H222" s="510"/>
    </row>
    <row r="223" spans="1:8" s="509" customFormat="1" ht="12.75">
      <c r="A223" s="517"/>
      <c r="B223" s="517"/>
      <c r="C223" s="510"/>
      <c r="D223" s="510"/>
      <c r="E223" s="520"/>
      <c r="F223" s="520"/>
      <c r="G223" s="520"/>
      <c r="H223" s="510"/>
    </row>
    <row r="224" spans="1:8" s="509" customFormat="1" ht="12.75">
      <c r="A224" s="517"/>
      <c r="B224" s="517"/>
      <c r="C224" s="510"/>
      <c r="D224" s="510"/>
      <c r="E224" s="520"/>
      <c r="F224" s="520"/>
      <c r="G224" s="520"/>
      <c r="H224" s="510"/>
    </row>
    <row r="225" spans="1:8" s="509" customFormat="1" ht="12.75">
      <c r="A225" s="517"/>
      <c r="B225" s="517"/>
      <c r="C225" s="510"/>
      <c r="D225" s="510"/>
      <c r="E225" s="520"/>
      <c r="F225" s="520"/>
      <c r="G225" s="520"/>
      <c r="H225" s="510"/>
    </row>
    <row r="226" spans="1:8" s="509" customFormat="1" ht="12.75">
      <c r="A226" s="517"/>
      <c r="B226" s="517"/>
      <c r="C226" s="510"/>
      <c r="D226" s="510"/>
      <c r="E226" s="520"/>
      <c r="F226" s="520"/>
      <c r="G226" s="520"/>
      <c r="H226" s="510"/>
    </row>
    <row r="227" spans="1:8" s="509" customFormat="1" ht="12.75">
      <c r="A227" s="517"/>
      <c r="B227" s="517"/>
      <c r="C227" s="510"/>
      <c r="D227" s="510"/>
      <c r="E227" s="520"/>
      <c r="F227" s="520"/>
      <c r="G227" s="520"/>
      <c r="H227" s="510"/>
    </row>
    <row r="228" spans="1:8" s="509" customFormat="1" ht="12.75">
      <c r="A228" s="517"/>
      <c r="B228" s="517"/>
      <c r="C228" s="510"/>
      <c r="D228" s="510"/>
      <c r="E228" s="520"/>
      <c r="F228" s="520"/>
      <c r="G228" s="520"/>
      <c r="H228" s="510"/>
    </row>
    <row r="229" spans="1:8" s="509" customFormat="1" ht="12.75">
      <c r="A229" s="517"/>
      <c r="B229" s="517"/>
      <c r="C229" s="510"/>
      <c r="D229" s="510"/>
      <c r="E229" s="520"/>
      <c r="F229" s="520"/>
      <c r="G229" s="520"/>
      <c r="H229" s="510"/>
    </row>
    <row r="230" spans="1:8" s="509" customFormat="1" ht="12.75">
      <c r="A230" s="517"/>
      <c r="B230" s="517"/>
      <c r="C230" s="510"/>
      <c r="D230" s="510"/>
      <c r="E230" s="520"/>
      <c r="F230" s="520"/>
      <c r="G230" s="520"/>
      <c r="H230" s="510"/>
    </row>
    <row r="231" spans="1:8" s="509" customFormat="1" ht="12.75">
      <c r="A231" s="517"/>
      <c r="B231" s="517"/>
      <c r="C231" s="510"/>
      <c r="D231" s="510"/>
      <c r="E231" s="520"/>
      <c r="F231" s="520"/>
      <c r="G231" s="520"/>
      <c r="H231" s="510"/>
    </row>
    <row r="232" spans="1:8" s="509" customFormat="1" ht="12.75">
      <c r="A232" s="517"/>
      <c r="B232" s="517"/>
      <c r="C232" s="510"/>
      <c r="D232" s="510"/>
      <c r="E232" s="520"/>
      <c r="F232" s="520"/>
      <c r="G232" s="520"/>
      <c r="H232" s="510"/>
    </row>
    <row r="233" spans="1:8" s="509" customFormat="1" ht="12.75">
      <c r="A233" s="517"/>
      <c r="B233" s="517"/>
      <c r="C233" s="510"/>
      <c r="D233" s="510"/>
      <c r="E233" s="520"/>
      <c r="F233" s="520"/>
      <c r="G233" s="520"/>
      <c r="H233" s="510"/>
    </row>
    <row r="234" spans="1:8" s="509" customFormat="1" ht="12.75">
      <c r="A234" s="517"/>
      <c r="B234" s="517"/>
      <c r="C234" s="510"/>
      <c r="D234" s="510"/>
      <c r="E234" s="520"/>
      <c r="F234" s="520"/>
      <c r="G234" s="520"/>
      <c r="H234" s="510"/>
    </row>
    <row r="235" spans="1:8" s="509" customFormat="1" ht="12.75">
      <c r="A235" s="517"/>
      <c r="B235" s="517"/>
      <c r="C235" s="510"/>
      <c r="D235" s="510"/>
      <c r="E235" s="520"/>
      <c r="F235" s="520"/>
      <c r="G235" s="520"/>
      <c r="H235" s="510"/>
    </row>
    <row r="236" spans="1:8" s="509" customFormat="1" ht="12.75">
      <c r="A236" s="517"/>
      <c r="B236" s="517"/>
      <c r="C236" s="510"/>
      <c r="D236" s="510"/>
      <c r="E236" s="520"/>
      <c r="F236" s="520"/>
      <c r="G236" s="520"/>
      <c r="H236" s="510"/>
    </row>
    <row r="237" spans="1:8" s="509" customFormat="1" ht="12.75">
      <c r="A237" s="517"/>
      <c r="B237" s="517"/>
      <c r="C237" s="510"/>
      <c r="D237" s="510"/>
      <c r="E237" s="520"/>
      <c r="F237" s="520"/>
      <c r="G237" s="520"/>
      <c r="H237" s="510"/>
    </row>
    <row r="238" spans="1:8" s="509" customFormat="1" ht="12.75">
      <c r="A238" s="517"/>
      <c r="B238" s="517"/>
      <c r="C238" s="510"/>
      <c r="D238" s="510"/>
      <c r="E238" s="520"/>
      <c r="F238" s="520"/>
      <c r="G238" s="520"/>
      <c r="H238" s="510"/>
    </row>
    <row r="239" spans="1:8" s="509" customFormat="1" ht="12.75">
      <c r="A239" s="517"/>
      <c r="B239" s="517"/>
      <c r="C239" s="510"/>
      <c r="D239" s="510"/>
      <c r="E239" s="520"/>
      <c r="F239" s="520"/>
      <c r="G239" s="520"/>
      <c r="H239" s="510"/>
    </row>
    <row r="240" spans="1:8" s="509" customFormat="1" ht="12.75">
      <c r="A240" s="517"/>
      <c r="B240" s="517"/>
      <c r="C240" s="510"/>
      <c r="D240" s="510"/>
      <c r="E240" s="520"/>
      <c r="F240" s="520"/>
      <c r="G240" s="520"/>
      <c r="H240" s="510"/>
    </row>
    <row r="241" spans="1:8" s="509" customFormat="1" ht="12.75">
      <c r="A241" s="517"/>
      <c r="B241" s="517"/>
      <c r="C241" s="510"/>
      <c r="D241" s="510"/>
      <c r="E241" s="520"/>
      <c r="F241" s="520"/>
      <c r="G241" s="520"/>
      <c r="H241" s="510"/>
    </row>
    <row r="242" spans="1:8" s="509" customFormat="1" ht="12.75">
      <c r="A242" s="517"/>
      <c r="B242" s="517"/>
      <c r="C242" s="510"/>
      <c r="D242" s="510"/>
      <c r="E242" s="520"/>
      <c r="F242" s="520"/>
      <c r="G242" s="520"/>
      <c r="H242" s="510"/>
    </row>
    <row r="243" spans="1:8" s="509" customFormat="1" ht="12.75">
      <c r="A243" s="517"/>
      <c r="B243" s="517"/>
      <c r="C243" s="510"/>
      <c r="D243" s="510"/>
      <c r="E243" s="520"/>
      <c r="F243" s="520"/>
      <c r="G243" s="520"/>
      <c r="H243" s="510"/>
    </row>
    <row r="244" spans="1:8" s="509" customFormat="1" ht="12.75">
      <c r="A244" s="517"/>
      <c r="B244" s="517"/>
      <c r="C244" s="510"/>
      <c r="D244" s="510"/>
      <c r="E244" s="520"/>
      <c r="F244" s="520"/>
      <c r="G244" s="520"/>
      <c r="H244" s="510"/>
    </row>
    <row r="245" spans="1:8" s="509" customFormat="1" ht="12.75">
      <c r="A245" s="517"/>
      <c r="B245" s="517"/>
      <c r="C245" s="510"/>
      <c r="D245" s="510"/>
      <c r="E245" s="520"/>
      <c r="F245" s="520"/>
      <c r="G245" s="520"/>
      <c r="H245" s="510"/>
    </row>
    <row r="246" spans="1:8" s="509" customFormat="1" ht="12.75">
      <c r="A246" s="517"/>
      <c r="B246" s="517"/>
      <c r="C246" s="510"/>
      <c r="D246" s="510"/>
      <c r="E246" s="520"/>
      <c r="F246" s="520"/>
      <c r="G246" s="520"/>
      <c r="H246" s="510"/>
    </row>
    <row r="247" spans="1:8" s="509" customFormat="1" ht="12.75">
      <c r="A247" s="517"/>
      <c r="B247" s="517"/>
      <c r="C247" s="510"/>
      <c r="D247" s="510"/>
      <c r="E247" s="520"/>
      <c r="F247" s="520"/>
      <c r="G247" s="520"/>
      <c r="H247" s="510"/>
    </row>
    <row r="248" spans="1:8" s="509" customFormat="1" ht="12.75">
      <c r="A248" s="517"/>
      <c r="B248" s="517"/>
      <c r="C248" s="510"/>
      <c r="D248" s="510"/>
      <c r="E248" s="520"/>
      <c r="F248" s="520"/>
      <c r="G248" s="520"/>
      <c r="H248" s="510"/>
    </row>
    <row r="249" spans="1:8" s="509" customFormat="1" ht="12.75">
      <c r="A249" s="517"/>
      <c r="B249" s="517"/>
      <c r="C249" s="510"/>
      <c r="D249" s="510"/>
      <c r="E249" s="520"/>
      <c r="F249" s="520"/>
      <c r="G249" s="520"/>
      <c r="H249" s="510"/>
    </row>
    <row r="250" spans="1:8" s="509" customFormat="1" ht="12.75">
      <c r="A250" s="517"/>
      <c r="B250" s="517"/>
      <c r="C250" s="510"/>
      <c r="D250" s="510"/>
      <c r="E250" s="520"/>
      <c r="F250" s="520"/>
      <c r="G250" s="520"/>
      <c r="H250" s="510"/>
    </row>
    <row r="251" spans="1:8" s="509" customFormat="1" ht="12.75">
      <c r="A251" s="517"/>
      <c r="B251" s="517"/>
      <c r="C251" s="510"/>
      <c r="D251" s="510"/>
      <c r="E251" s="520"/>
      <c r="F251" s="520"/>
      <c r="G251" s="520"/>
      <c r="H251" s="510"/>
    </row>
    <row r="252" spans="1:8" s="509" customFormat="1" ht="12.75">
      <c r="A252" s="517"/>
      <c r="B252" s="517"/>
      <c r="C252" s="510"/>
      <c r="D252" s="510"/>
      <c r="E252" s="520"/>
      <c r="F252" s="520"/>
      <c r="G252" s="520"/>
      <c r="H252" s="510"/>
    </row>
    <row r="253" spans="1:8" s="509" customFormat="1" ht="12.75">
      <c r="A253" s="517"/>
      <c r="B253" s="517"/>
      <c r="C253" s="510"/>
      <c r="D253" s="510"/>
      <c r="E253" s="520"/>
      <c r="F253" s="520"/>
      <c r="G253" s="520"/>
      <c r="H253" s="510"/>
    </row>
    <row r="254" spans="1:8" s="509" customFormat="1" ht="12.75">
      <c r="A254" s="517"/>
      <c r="B254" s="517"/>
      <c r="C254" s="510"/>
      <c r="D254" s="510"/>
      <c r="E254" s="520"/>
      <c r="F254" s="520"/>
      <c r="G254" s="520"/>
      <c r="H254" s="510"/>
    </row>
    <row r="255" spans="1:8" s="509" customFormat="1" ht="12.75">
      <c r="A255" s="517"/>
      <c r="B255" s="517"/>
      <c r="C255" s="510"/>
      <c r="D255" s="510"/>
      <c r="E255" s="520"/>
      <c r="F255" s="520"/>
      <c r="G255" s="520"/>
      <c r="H255" s="510"/>
    </row>
    <row r="256" spans="1:8" s="509" customFormat="1" ht="12.75">
      <c r="A256" s="517"/>
      <c r="B256" s="517"/>
      <c r="C256" s="510"/>
      <c r="D256" s="510"/>
      <c r="E256" s="520"/>
      <c r="F256" s="520"/>
      <c r="G256" s="520"/>
      <c r="H256" s="510"/>
    </row>
    <row r="257" spans="1:8" s="509" customFormat="1" ht="12.75">
      <c r="A257" s="517"/>
      <c r="B257" s="517"/>
      <c r="C257" s="510"/>
      <c r="D257" s="510"/>
      <c r="E257" s="520"/>
      <c r="F257" s="520"/>
      <c r="G257" s="520"/>
      <c r="H257" s="510"/>
    </row>
    <row r="258" spans="1:8" s="509" customFormat="1" ht="12.75">
      <c r="A258" s="517"/>
      <c r="B258" s="517"/>
      <c r="C258" s="510"/>
      <c r="D258" s="510"/>
      <c r="E258" s="520"/>
      <c r="F258" s="520"/>
      <c r="G258" s="520"/>
      <c r="H258" s="510"/>
    </row>
    <row r="259" spans="1:8" s="509" customFormat="1" ht="12.75">
      <c r="A259" s="517"/>
      <c r="B259" s="517"/>
      <c r="C259" s="510"/>
      <c r="D259" s="510"/>
      <c r="E259" s="520"/>
      <c r="F259" s="520"/>
      <c r="G259" s="520"/>
      <c r="H259" s="510"/>
    </row>
    <row r="260" spans="1:8" s="509" customFormat="1" ht="12.75">
      <c r="A260" s="517"/>
      <c r="B260" s="517"/>
      <c r="C260" s="510"/>
      <c r="D260" s="510"/>
      <c r="E260" s="520"/>
      <c r="F260" s="520"/>
      <c r="G260" s="520"/>
      <c r="H260" s="510"/>
    </row>
    <row r="261" spans="1:8" s="509" customFormat="1" ht="12.75">
      <c r="A261" s="517"/>
      <c r="B261" s="517"/>
      <c r="C261" s="510"/>
      <c r="D261" s="510"/>
      <c r="E261" s="520"/>
      <c r="F261" s="520"/>
      <c r="G261" s="520"/>
      <c r="H261" s="510"/>
    </row>
    <row r="262" spans="1:8" s="509" customFormat="1" ht="12.75">
      <c r="A262" s="517"/>
      <c r="B262" s="517"/>
      <c r="C262" s="510"/>
      <c r="D262" s="510"/>
      <c r="E262" s="520"/>
      <c r="F262" s="520"/>
      <c r="G262" s="520"/>
      <c r="H262" s="510"/>
    </row>
    <row r="263" spans="1:8" s="509" customFormat="1" ht="12.75">
      <c r="A263" s="517"/>
      <c r="B263" s="517"/>
      <c r="C263" s="510"/>
      <c r="D263" s="510"/>
      <c r="E263" s="520"/>
      <c r="F263" s="520"/>
      <c r="G263" s="520"/>
      <c r="H263" s="510"/>
    </row>
    <row r="264" spans="1:8" s="509" customFormat="1" ht="12.75">
      <c r="A264" s="517"/>
      <c r="B264" s="517"/>
      <c r="C264" s="510"/>
      <c r="D264" s="510"/>
      <c r="E264" s="520"/>
      <c r="F264" s="520"/>
      <c r="G264" s="520"/>
      <c r="H264" s="510"/>
    </row>
    <row r="265" spans="1:8" s="509" customFormat="1" ht="12.75">
      <c r="A265" s="517"/>
      <c r="B265" s="517"/>
      <c r="C265" s="510"/>
      <c r="D265" s="510"/>
      <c r="E265" s="520"/>
      <c r="F265" s="520"/>
      <c r="G265" s="520"/>
      <c r="H265" s="510"/>
    </row>
    <row r="266" spans="1:8" s="509" customFormat="1" ht="12.75">
      <c r="A266" s="517"/>
      <c r="B266" s="517"/>
      <c r="C266" s="510"/>
      <c r="D266" s="510"/>
      <c r="E266" s="520"/>
      <c r="F266" s="520"/>
      <c r="G266" s="520"/>
      <c r="H266" s="510"/>
    </row>
    <row r="267" spans="1:8" s="509" customFormat="1" ht="12.75">
      <c r="A267" s="517"/>
      <c r="B267" s="517"/>
      <c r="C267" s="510"/>
      <c r="D267" s="510"/>
      <c r="E267" s="520"/>
      <c r="F267" s="520"/>
      <c r="G267" s="520"/>
      <c r="H267" s="510"/>
    </row>
    <row r="268" spans="1:8" s="509" customFormat="1" ht="12.75">
      <c r="A268" s="517"/>
      <c r="B268" s="517"/>
      <c r="C268" s="510"/>
      <c r="D268" s="510"/>
      <c r="E268" s="520"/>
      <c r="F268" s="520"/>
      <c r="G268" s="520"/>
      <c r="H268" s="510"/>
    </row>
    <row r="269" spans="1:8" s="509" customFormat="1" ht="12.75">
      <c r="A269" s="517"/>
      <c r="B269" s="517"/>
      <c r="C269" s="510"/>
      <c r="D269" s="510"/>
      <c r="E269" s="520"/>
      <c r="F269" s="520"/>
      <c r="G269" s="520"/>
      <c r="H269" s="510"/>
    </row>
    <row r="270" spans="1:8" s="509" customFormat="1" ht="12.75">
      <c r="A270" s="517"/>
      <c r="B270" s="517"/>
      <c r="C270" s="510"/>
      <c r="D270" s="510"/>
      <c r="E270" s="520"/>
      <c r="F270" s="520"/>
      <c r="G270" s="520"/>
      <c r="H270" s="510"/>
    </row>
    <row r="271" spans="1:8" s="509" customFormat="1" ht="12.75">
      <c r="A271" s="517"/>
      <c r="B271" s="517"/>
      <c r="C271" s="510"/>
      <c r="D271" s="510"/>
      <c r="E271" s="520"/>
      <c r="F271" s="520"/>
      <c r="G271" s="520"/>
      <c r="H271" s="510"/>
    </row>
    <row r="272" spans="1:8" s="509" customFormat="1" ht="12.75">
      <c r="A272" s="517"/>
      <c r="B272" s="517"/>
      <c r="C272" s="510"/>
      <c r="D272" s="510"/>
      <c r="E272" s="520"/>
      <c r="F272" s="520"/>
      <c r="G272" s="520"/>
      <c r="H272" s="510"/>
    </row>
    <row r="273" spans="1:8" s="509" customFormat="1" ht="12.75">
      <c r="A273" s="517"/>
      <c r="B273" s="517"/>
      <c r="C273" s="510"/>
      <c r="D273" s="510"/>
      <c r="E273" s="520"/>
      <c r="F273" s="520"/>
      <c r="G273" s="520"/>
      <c r="H273" s="510"/>
    </row>
    <row r="274" spans="1:8" s="509" customFormat="1" ht="12.75">
      <c r="A274" s="517"/>
      <c r="B274" s="517"/>
      <c r="C274" s="510"/>
      <c r="D274" s="510"/>
      <c r="E274" s="520"/>
      <c r="F274" s="520"/>
      <c r="G274" s="520"/>
      <c r="H274" s="510"/>
    </row>
    <row r="275" spans="1:8" s="509" customFormat="1" ht="12.75">
      <c r="A275" s="517"/>
      <c r="B275" s="517"/>
      <c r="C275" s="510"/>
      <c r="D275" s="510"/>
      <c r="E275" s="520"/>
      <c r="F275" s="520"/>
      <c r="G275" s="520"/>
      <c r="H275" s="510"/>
    </row>
    <row r="276" spans="1:8" s="509" customFormat="1" ht="12.75">
      <c r="A276" s="517"/>
      <c r="B276" s="517"/>
      <c r="C276" s="510"/>
      <c r="D276" s="510"/>
      <c r="E276" s="520"/>
      <c r="F276" s="520"/>
      <c r="G276" s="520"/>
      <c r="H276" s="510"/>
    </row>
    <row r="277" spans="1:8" s="509" customFormat="1" ht="12.75">
      <c r="A277" s="517"/>
      <c r="B277" s="517"/>
      <c r="C277" s="510"/>
      <c r="D277" s="510"/>
      <c r="E277" s="520"/>
      <c r="F277" s="520"/>
      <c r="G277" s="520"/>
      <c r="H277" s="510"/>
    </row>
    <row r="278" spans="1:8" s="509" customFormat="1" ht="12.75">
      <c r="A278" s="517"/>
      <c r="B278" s="517"/>
      <c r="C278" s="510"/>
      <c r="D278" s="510"/>
      <c r="E278" s="520"/>
      <c r="F278" s="520"/>
      <c r="G278" s="520"/>
      <c r="H278" s="510"/>
    </row>
    <row r="279" spans="1:8" s="509" customFormat="1" ht="12.75">
      <c r="A279" s="517"/>
      <c r="B279" s="517"/>
      <c r="C279" s="510"/>
      <c r="D279" s="510"/>
      <c r="E279" s="520"/>
      <c r="F279" s="520"/>
      <c r="G279" s="520"/>
      <c r="H279" s="510"/>
    </row>
    <row r="280" spans="1:8" s="509" customFormat="1" ht="12.75">
      <c r="A280" s="517"/>
      <c r="B280" s="517"/>
      <c r="C280" s="510"/>
      <c r="D280" s="510"/>
      <c r="E280" s="520"/>
      <c r="F280" s="520"/>
      <c r="G280" s="520"/>
      <c r="H280" s="510"/>
    </row>
    <row r="281" spans="1:8" s="509" customFormat="1" ht="12.75">
      <c r="A281" s="517"/>
      <c r="B281" s="517"/>
      <c r="C281" s="510"/>
      <c r="D281" s="510"/>
      <c r="E281" s="520"/>
      <c r="F281" s="520"/>
      <c r="G281" s="520"/>
      <c r="H281" s="510"/>
    </row>
    <row r="282" spans="1:8" s="509" customFormat="1" ht="12.75">
      <c r="A282" s="517"/>
      <c r="B282" s="517"/>
      <c r="C282" s="510"/>
      <c r="D282" s="510"/>
      <c r="E282" s="520"/>
      <c r="F282" s="520"/>
      <c r="G282" s="520"/>
      <c r="H282" s="510"/>
    </row>
    <row r="283" spans="1:8" s="509" customFormat="1" ht="12.75">
      <c r="A283" s="517"/>
      <c r="B283" s="517"/>
      <c r="C283" s="510"/>
      <c r="D283" s="510"/>
      <c r="E283" s="520"/>
      <c r="F283" s="520"/>
      <c r="G283" s="520"/>
      <c r="H283" s="510"/>
    </row>
    <row r="284" spans="1:8" s="509" customFormat="1" ht="12.75">
      <c r="A284" s="517"/>
      <c r="B284" s="517"/>
      <c r="C284" s="510"/>
      <c r="D284" s="510"/>
      <c r="E284" s="520"/>
      <c r="F284" s="520"/>
      <c r="G284" s="520"/>
      <c r="H284" s="510"/>
    </row>
    <row r="285" spans="1:8" s="509" customFormat="1" ht="12.75">
      <c r="A285" s="517"/>
      <c r="B285" s="517"/>
      <c r="C285" s="510"/>
      <c r="D285" s="510"/>
      <c r="E285" s="520"/>
      <c r="F285" s="520"/>
      <c r="G285" s="520"/>
      <c r="H285" s="510"/>
    </row>
    <row r="286" spans="1:8" s="509" customFormat="1" ht="12.75">
      <c r="A286" s="517"/>
      <c r="B286" s="517"/>
      <c r="C286" s="510"/>
      <c r="D286" s="510"/>
      <c r="E286" s="520"/>
      <c r="F286" s="520"/>
      <c r="G286" s="520"/>
      <c r="H286" s="510"/>
    </row>
    <row r="287" spans="1:8" s="509" customFormat="1" ht="12.75">
      <c r="A287" s="517"/>
      <c r="B287" s="517"/>
      <c r="C287" s="510"/>
      <c r="D287" s="510"/>
      <c r="E287" s="520"/>
      <c r="F287" s="520"/>
      <c r="G287" s="520"/>
      <c r="H287" s="510"/>
    </row>
    <row r="288" spans="1:8" s="509" customFormat="1" ht="12.75">
      <c r="A288" s="517"/>
      <c r="B288" s="517"/>
      <c r="C288" s="510"/>
      <c r="D288" s="510"/>
      <c r="E288" s="520"/>
      <c r="F288" s="520"/>
      <c r="G288" s="520"/>
      <c r="H288" s="510"/>
    </row>
    <row r="289" spans="1:8" s="509" customFormat="1" ht="12.75">
      <c r="A289" s="517"/>
      <c r="B289" s="517"/>
      <c r="C289" s="510"/>
      <c r="D289" s="510"/>
      <c r="E289" s="520"/>
      <c r="F289" s="520"/>
      <c r="G289" s="520"/>
      <c r="H289" s="510"/>
    </row>
    <row r="290" spans="1:8" s="509" customFormat="1" ht="12.75">
      <c r="A290" s="517"/>
      <c r="B290" s="517"/>
      <c r="C290" s="510"/>
      <c r="D290" s="510"/>
      <c r="E290" s="520"/>
      <c r="F290" s="520"/>
      <c r="G290" s="520"/>
      <c r="H290" s="510"/>
    </row>
    <row r="291" spans="1:8" s="509" customFormat="1" ht="12.75">
      <c r="A291" s="517"/>
      <c r="B291" s="517"/>
      <c r="C291" s="510"/>
      <c r="D291" s="510"/>
      <c r="E291" s="520"/>
      <c r="F291" s="520"/>
      <c r="G291" s="520"/>
      <c r="H291" s="510"/>
    </row>
    <row r="292" spans="1:8" s="509" customFormat="1" ht="12.75">
      <c r="A292" s="517"/>
      <c r="B292" s="517"/>
      <c r="C292" s="510"/>
      <c r="D292" s="510"/>
      <c r="E292" s="520"/>
      <c r="F292" s="520"/>
      <c r="G292" s="520"/>
      <c r="H292" s="510"/>
    </row>
    <row r="293" spans="1:8" s="509" customFormat="1" ht="12.75">
      <c r="A293" s="517"/>
      <c r="B293" s="517"/>
      <c r="C293" s="510"/>
      <c r="D293" s="510"/>
      <c r="E293" s="520"/>
      <c r="F293" s="520"/>
      <c r="G293" s="520"/>
      <c r="H293" s="510"/>
    </row>
    <row r="294" spans="1:8" s="509" customFormat="1" ht="12.75">
      <c r="A294" s="517"/>
      <c r="B294" s="517"/>
      <c r="C294" s="510"/>
      <c r="D294" s="510"/>
      <c r="E294" s="520"/>
      <c r="F294" s="520"/>
      <c r="G294" s="520"/>
      <c r="H294" s="510"/>
    </row>
    <row r="295" spans="1:8" s="509" customFormat="1" ht="12.75">
      <c r="A295" s="517"/>
      <c r="B295" s="517"/>
      <c r="C295" s="510"/>
      <c r="D295" s="510"/>
      <c r="E295" s="520"/>
      <c r="F295" s="520"/>
      <c r="G295" s="520"/>
      <c r="H295" s="510"/>
    </row>
    <row r="296" spans="1:8" s="509" customFormat="1" ht="12.75">
      <c r="A296" s="517"/>
      <c r="B296" s="517"/>
      <c r="C296" s="510"/>
      <c r="D296" s="510"/>
      <c r="E296" s="520"/>
      <c r="F296" s="520"/>
      <c r="G296" s="520"/>
      <c r="H296" s="510"/>
    </row>
    <row r="297" spans="1:8" s="509" customFormat="1" ht="12.75">
      <c r="A297" s="517"/>
      <c r="B297" s="517"/>
      <c r="C297" s="510"/>
      <c r="D297" s="510"/>
      <c r="E297" s="520"/>
      <c r="F297" s="520"/>
      <c r="G297" s="520"/>
      <c r="H297" s="510"/>
    </row>
    <row r="298" spans="1:8" s="509" customFormat="1" ht="12.75">
      <c r="A298" s="517"/>
      <c r="B298" s="517"/>
      <c r="C298" s="510"/>
      <c r="D298" s="510"/>
      <c r="E298" s="520"/>
      <c r="F298" s="520"/>
      <c r="G298" s="520"/>
      <c r="H298" s="510"/>
    </row>
    <row r="299" spans="1:8" s="509" customFormat="1" ht="12.75">
      <c r="A299" s="517"/>
      <c r="B299" s="517"/>
      <c r="C299" s="510"/>
      <c r="D299" s="510"/>
      <c r="E299" s="520"/>
      <c r="F299" s="520"/>
      <c r="G299" s="520"/>
      <c r="H299" s="510"/>
    </row>
    <row r="300" spans="1:8" s="509" customFormat="1" ht="12.75">
      <c r="A300" s="517"/>
      <c r="B300" s="517"/>
      <c r="C300" s="510"/>
      <c r="D300" s="510"/>
      <c r="E300" s="520"/>
      <c r="F300" s="520"/>
      <c r="G300" s="520"/>
      <c r="H300" s="510"/>
    </row>
    <row r="301" spans="1:8" s="509" customFormat="1" ht="12.75">
      <c r="A301" s="517"/>
      <c r="B301" s="517"/>
      <c r="C301" s="510"/>
      <c r="D301" s="510"/>
      <c r="E301" s="520"/>
      <c r="F301" s="520"/>
      <c r="G301" s="520"/>
      <c r="H301" s="510"/>
    </row>
    <row r="302" spans="1:8" s="509" customFormat="1" ht="12.75">
      <c r="A302" s="517"/>
      <c r="B302" s="517"/>
      <c r="C302" s="510"/>
      <c r="D302" s="510"/>
      <c r="E302" s="520"/>
      <c r="F302" s="520"/>
      <c r="G302" s="520"/>
      <c r="H302" s="510"/>
    </row>
    <row r="303" spans="1:8" s="509" customFormat="1" ht="12.75">
      <c r="A303" s="517"/>
      <c r="B303" s="517"/>
      <c r="C303" s="510"/>
      <c r="D303" s="510"/>
      <c r="E303" s="520"/>
      <c r="F303" s="520"/>
      <c r="G303" s="520"/>
      <c r="H303" s="510"/>
    </row>
    <row r="304" spans="1:8" s="509" customFormat="1" ht="12.75">
      <c r="A304" s="517"/>
      <c r="B304" s="517"/>
      <c r="C304" s="510"/>
      <c r="D304" s="510"/>
      <c r="E304" s="520"/>
      <c r="F304" s="520"/>
      <c r="G304" s="520"/>
      <c r="H304" s="510"/>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2"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25">
      <selection activeCell="Y9" sqref="Y9"/>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49" t="s">
        <v>874</v>
      </c>
      <c r="F1" s="1049"/>
      <c r="G1" s="218"/>
      <c r="H1" s="64"/>
    </row>
    <row r="2" spans="1:6" ht="47.25" customHeight="1">
      <c r="A2" s="1050" t="s">
        <v>796</v>
      </c>
      <c r="B2" s="1050"/>
      <c r="C2" s="1050"/>
      <c r="D2" s="1050"/>
      <c r="E2" s="1050"/>
      <c r="F2" s="1050"/>
    </row>
    <row r="3" spans="1:6" ht="27" customHeight="1">
      <c r="A3" s="556"/>
      <c r="B3" s="559">
        <v>25539000000</v>
      </c>
      <c r="C3" s="556"/>
      <c r="D3" s="556"/>
      <c r="E3" s="556"/>
      <c r="F3" s="556"/>
    </row>
    <row r="4" spans="1:6" ht="18.75" customHeight="1">
      <c r="A4" s="556"/>
      <c r="B4" s="560" t="s">
        <v>633</v>
      </c>
      <c r="C4" s="556"/>
      <c r="D4" s="556"/>
      <c r="E4" s="556"/>
      <c r="F4" s="556"/>
    </row>
    <row r="5" spans="1:6" ht="18.75" customHeight="1">
      <c r="A5" s="556"/>
      <c r="B5" s="560"/>
      <c r="C5" s="556"/>
      <c r="D5" s="556"/>
      <c r="E5" s="556"/>
      <c r="F5" s="556"/>
    </row>
    <row r="6" spans="1:6" s="561" customFormat="1" ht="18.75">
      <c r="A6" s="1051" t="s">
        <v>687</v>
      </c>
      <c r="B6" s="1051" t="s">
        <v>228</v>
      </c>
      <c r="C6" s="1052" t="s">
        <v>89</v>
      </c>
      <c r="D6" s="1051" t="s">
        <v>379</v>
      </c>
      <c r="E6" s="1051" t="s">
        <v>380</v>
      </c>
      <c r="F6" s="1051"/>
    </row>
    <row r="7" spans="1:6" s="561" customFormat="1" ht="18" customHeight="1">
      <c r="A7" s="1051"/>
      <c r="B7" s="1051"/>
      <c r="C7" s="1053"/>
      <c r="D7" s="1051"/>
      <c r="E7" s="1051" t="s">
        <v>89</v>
      </c>
      <c r="F7" s="1051" t="s">
        <v>688</v>
      </c>
    </row>
    <row r="8" spans="1:6" s="561" customFormat="1" ht="38.25" customHeight="1">
      <c r="A8" s="1051"/>
      <c r="B8" s="1051"/>
      <c r="C8" s="1054"/>
      <c r="D8" s="1051"/>
      <c r="E8" s="1051"/>
      <c r="F8" s="1051"/>
    </row>
    <row r="9" spans="1:6" s="563" customFormat="1" ht="16.5" customHeight="1">
      <c r="A9" s="562">
        <v>1</v>
      </c>
      <c r="B9" s="562">
        <v>2</v>
      </c>
      <c r="C9" s="562">
        <v>3</v>
      </c>
      <c r="D9" s="562">
        <v>4</v>
      </c>
      <c r="E9" s="562">
        <v>5</v>
      </c>
      <c r="F9" s="562">
        <v>6</v>
      </c>
    </row>
    <row r="10" spans="1:6" s="69" customFormat="1" ht="30" customHeight="1" hidden="1">
      <c r="A10" s="65">
        <v>200000</v>
      </c>
      <c r="B10" s="66" t="s">
        <v>689</v>
      </c>
      <c r="C10" s="66"/>
      <c r="D10" s="67" t="s">
        <v>690</v>
      </c>
      <c r="E10" s="68">
        <v>1168127</v>
      </c>
      <c r="F10" s="68">
        <v>1168127</v>
      </c>
    </row>
    <row r="11" spans="1:6" s="69" customFormat="1" ht="46.5" customHeight="1" hidden="1">
      <c r="A11" s="65">
        <v>208000</v>
      </c>
      <c r="B11" s="66" t="s">
        <v>691</v>
      </c>
      <c r="C11" s="66"/>
      <c r="D11" s="67" t="s">
        <v>690</v>
      </c>
      <c r="E11" s="68">
        <v>1168127</v>
      </c>
      <c r="F11" s="68">
        <v>1168127</v>
      </c>
    </row>
    <row r="12" spans="1:6" s="69" customFormat="1" ht="24.75" customHeight="1" hidden="1">
      <c r="A12" s="70">
        <v>208100</v>
      </c>
      <c r="B12" s="71" t="s">
        <v>692</v>
      </c>
      <c r="C12" s="71"/>
      <c r="D12" s="72">
        <v>321100</v>
      </c>
      <c r="E12" s="72">
        <v>301057</v>
      </c>
      <c r="F12" s="72">
        <v>301057</v>
      </c>
    </row>
    <row r="13" spans="1:6" s="69" customFormat="1" ht="54.75" customHeight="1" hidden="1">
      <c r="A13" s="70">
        <v>208400</v>
      </c>
      <c r="B13" s="71" t="s">
        <v>693</v>
      </c>
      <c r="C13" s="71"/>
      <c r="D13" s="72">
        <v>-867070</v>
      </c>
      <c r="E13" s="72">
        <v>867070</v>
      </c>
      <c r="F13" s="72">
        <v>867070</v>
      </c>
    </row>
    <row r="14" spans="1:6" s="69" customFormat="1" ht="36" customHeight="1" hidden="1">
      <c r="A14" s="65"/>
      <c r="B14" s="66" t="s">
        <v>694</v>
      </c>
      <c r="C14" s="66"/>
      <c r="D14" s="67" t="s">
        <v>690</v>
      </c>
      <c r="E14" s="68">
        <v>1168127</v>
      </c>
      <c r="F14" s="68">
        <v>1168127</v>
      </c>
    </row>
    <row r="15" spans="1:6" s="69" customFormat="1" ht="36" customHeight="1">
      <c r="A15" s="65"/>
      <c r="B15" s="66" t="s">
        <v>187</v>
      </c>
      <c r="C15" s="66"/>
      <c r="D15" s="67"/>
      <c r="E15" s="68"/>
      <c r="F15" s="68"/>
    </row>
    <row r="16" spans="1:6" s="69" customFormat="1" ht="30" customHeight="1">
      <c r="A16" s="65">
        <v>200000</v>
      </c>
      <c r="B16" s="66" t="s">
        <v>689</v>
      </c>
      <c r="C16" s="904">
        <f aca="true" t="shared" si="0" ref="C16:C26">D16+E16</f>
        <v>18458603.77</v>
      </c>
      <c r="D16" s="905">
        <v>7358002.77</v>
      </c>
      <c r="E16" s="905">
        <v>11100601</v>
      </c>
      <c r="F16" s="905">
        <f>F17</f>
        <v>10440901</v>
      </c>
    </row>
    <row r="17" spans="1:6" s="69" customFormat="1" ht="36" customHeight="1">
      <c r="A17" s="65">
        <v>208000</v>
      </c>
      <c r="B17" s="66" t="s">
        <v>691</v>
      </c>
      <c r="C17" s="904">
        <f t="shared" si="0"/>
        <v>18458603.77</v>
      </c>
      <c r="D17" s="905">
        <v>7358002.77</v>
      </c>
      <c r="E17" s="905">
        <f>E18+E19</f>
        <v>11100601</v>
      </c>
      <c r="F17" s="905">
        <f>F18+F19</f>
        <v>10440901</v>
      </c>
    </row>
    <row r="18" spans="1:6" s="69" customFormat="1" ht="24" customHeight="1">
      <c r="A18" s="70">
        <v>208100</v>
      </c>
      <c r="B18" s="71" t="s">
        <v>692</v>
      </c>
      <c r="C18" s="921">
        <f t="shared" si="0"/>
        <v>18458603.77</v>
      </c>
      <c r="D18" s="921">
        <v>17706003.77</v>
      </c>
      <c r="E18" s="921">
        <v>752600</v>
      </c>
      <c r="F18" s="922">
        <v>92900</v>
      </c>
    </row>
    <row r="19" spans="1:6" s="69" customFormat="1" ht="57" customHeight="1">
      <c r="A19" s="70">
        <v>208400</v>
      </c>
      <c r="B19" s="71" t="s">
        <v>693</v>
      </c>
      <c r="C19" s="921">
        <f t="shared" si="0"/>
        <v>0</v>
      </c>
      <c r="D19" s="921">
        <v>-10348001</v>
      </c>
      <c r="E19" s="921">
        <v>10348001</v>
      </c>
      <c r="F19" s="921">
        <v>10348001</v>
      </c>
    </row>
    <row r="20" spans="1:6" ht="18.75" customHeight="1">
      <c r="A20" s="65"/>
      <c r="B20" s="66" t="s">
        <v>189</v>
      </c>
      <c r="C20" s="904">
        <f t="shared" si="0"/>
        <v>18458603.77</v>
      </c>
      <c r="D20" s="905">
        <v>7358002.77</v>
      </c>
      <c r="E20" s="905">
        <v>11100601</v>
      </c>
      <c r="F20" s="905">
        <f>F21</f>
        <v>10440901</v>
      </c>
    </row>
    <row r="21" spans="1:6" ht="34.5" customHeight="1">
      <c r="A21" s="65"/>
      <c r="B21" s="66" t="s">
        <v>188</v>
      </c>
      <c r="C21" s="904">
        <f t="shared" si="0"/>
        <v>18458603.77</v>
      </c>
      <c r="D21" s="905">
        <v>7358002.77</v>
      </c>
      <c r="E21" s="905">
        <v>11100601</v>
      </c>
      <c r="F21" s="905">
        <f>F23</f>
        <v>10440901</v>
      </c>
    </row>
    <row r="22" spans="1:6" ht="34.5" customHeight="1">
      <c r="A22" s="65">
        <v>600000</v>
      </c>
      <c r="B22" s="66" t="s">
        <v>695</v>
      </c>
      <c r="C22" s="904">
        <f t="shared" si="0"/>
        <v>18458603.77</v>
      </c>
      <c r="D22" s="905">
        <v>7358002.77</v>
      </c>
      <c r="E22" s="905">
        <v>11100601</v>
      </c>
      <c r="F22" s="905">
        <f>F23</f>
        <v>10440901</v>
      </c>
    </row>
    <row r="23" spans="1:6" ht="24" customHeight="1">
      <c r="A23" s="65">
        <v>602000</v>
      </c>
      <c r="B23" s="66" t="s">
        <v>696</v>
      </c>
      <c r="C23" s="904">
        <f t="shared" si="0"/>
        <v>18458603.77</v>
      </c>
      <c r="D23" s="905">
        <v>7358002.77</v>
      </c>
      <c r="E23" s="905">
        <f>E24+E25</f>
        <v>11100601</v>
      </c>
      <c r="F23" s="905">
        <f>F24+F25</f>
        <v>10440901</v>
      </c>
    </row>
    <row r="24" spans="1:6" ht="18.75">
      <c r="A24" s="70">
        <v>602100</v>
      </c>
      <c r="B24" s="71" t="s">
        <v>692</v>
      </c>
      <c r="C24" s="921">
        <f t="shared" si="0"/>
        <v>18458603.77</v>
      </c>
      <c r="D24" s="921">
        <v>17706003.77</v>
      </c>
      <c r="E24" s="921">
        <v>752600</v>
      </c>
      <c r="F24" s="922">
        <v>92900</v>
      </c>
    </row>
    <row r="25" spans="1:6" ht="56.25">
      <c r="A25" s="73">
        <v>602400</v>
      </c>
      <c r="B25" s="71" t="s">
        <v>693</v>
      </c>
      <c r="C25" s="921">
        <f t="shared" si="0"/>
        <v>0</v>
      </c>
      <c r="D25" s="921">
        <v>-10348001</v>
      </c>
      <c r="E25" s="921">
        <v>10348001</v>
      </c>
      <c r="F25" s="921">
        <v>10348001</v>
      </c>
    </row>
    <row r="26" spans="1:6" ht="27" customHeight="1">
      <c r="A26" s="65"/>
      <c r="B26" s="66" t="s">
        <v>189</v>
      </c>
      <c r="C26" s="904">
        <f t="shared" si="0"/>
        <v>18458603.77</v>
      </c>
      <c r="D26" s="905">
        <v>7358002.77</v>
      </c>
      <c r="E26" s="905">
        <v>11100601</v>
      </c>
      <c r="F26" s="905">
        <f>F23</f>
        <v>10440901</v>
      </c>
    </row>
    <row r="29" spans="1:5" ht="18.75">
      <c r="A29" s="1048" t="s">
        <v>866</v>
      </c>
      <c r="B29" s="1048"/>
      <c r="C29" s="74"/>
      <c r="D29" s="74"/>
      <c r="E29" s="74" t="s">
        <v>865</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1"/>
  <sheetViews>
    <sheetView showZeros="0" zoomScale="50" zoomScaleNormal="50" zoomScalePageLayoutView="75" workbookViewId="0" topLeftCell="A182">
      <selection activeCell="AE2" sqref="AE2"/>
    </sheetView>
  </sheetViews>
  <sheetFormatPr defaultColWidth="8.8515625" defaultRowHeight="12.75"/>
  <cols>
    <col min="1" max="1" width="3.7109375" style="407" customWidth="1"/>
    <col min="2" max="2" width="19.7109375" style="311" customWidth="1"/>
    <col min="3" max="3" width="15.00390625" style="311" customWidth="1"/>
    <col min="4" max="4" width="16.421875" style="311" customWidth="1"/>
    <col min="5" max="5" width="55.8515625" style="413" customWidth="1"/>
    <col min="6" max="6" width="23.57421875" style="311" customWidth="1"/>
    <col min="7" max="7" width="24.28125" style="311" customWidth="1"/>
    <col min="8" max="8" width="24.00390625" style="311" customWidth="1"/>
    <col min="9" max="9" width="21.7109375" style="311" customWidth="1"/>
    <col min="10" max="10" width="19.28125" style="311" customWidth="1"/>
    <col min="11" max="11" width="21.140625" style="311" customWidth="1"/>
    <col min="12" max="12" width="21.7109375" style="311" customWidth="1"/>
    <col min="13" max="13" width="24.28125" style="311" customWidth="1"/>
    <col min="14" max="14" width="20.28125" style="312" customWidth="1"/>
    <col min="15" max="15" width="18.140625" style="311" customWidth="1"/>
    <col min="16" max="16" width="12.57421875" style="311" customWidth="1"/>
    <col min="17" max="17" width="21.28125" style="311" customWidth="1"/>
    <col min="18" max="18" width="33.140625" style="311" customWidth="1"/>
    <col min="19" max="19" width="8.8515625" style="312" customWidth="1"/>
    <col min="20" max="20" width="22.57421875" style="312" customWidth="1"/>
    <col min="21" max="21" width="19.421875" style="312" customWidth="1"/>
    <col min="22" max="22" width="13.00390625" style="312" bestFit="1" customWidth="1"/>
    <col min="23" max="16384" width="8.8515625" style="312" customWidth="1"/>
  </cols>
  <sheetData>
    <row r="1" spans="1:18" ht="289.5" customHeight="1">
      <c r="A1" s="308"/>
      <c r="B1" s="308"/>
      <c r="C1" s="308"/>
      <c r="D1" s="308"/>
      <c r="E1" s="309"/>
      <c r="F1" s="308"/>
      <c r="G1" s="308"/>
      <c r="H1" s="308"/>
      <c r="I1" s="308"/>
      <c r="J1" s="308"/>
      <c r="K1" s="308"/>
      <c r="L1" s="308"/>
      <c r="M1" s="308"/>
      <c r="N1" s="310"/>
      <c r="P1" s="1062" t="s">
        <v>877</v>
      </c>
      <c r="Q1" s="1062"/>
      <c r="R1" s="1062"/>
    </row>
    <row r="2" spans="1:18" ht="12" customHeight="1">
      <c r="A2" s="308"/>
      <c r="B2" s="308"/>
      <c r="C2" s="308"/>
      <c r="D2" s="308"/>
      <c r="E2" s="309"/>
      <c r="F2" s="308"/>
      <c r="G2" s="308"/>
      <c r="H2" s="308"/>
      <c r="I2" s="308"/>
      <c r="J2" s="308"/>
      <c r="K2" s="308"/>
      <c r="L2" s="308"/>
      <c r="M2" s="308"/>
      <c r="N2" s="310"/>
      <c r="O2" s="1069"/>
      <c r="P2" s="1069"/>
      <c r="Q2" s="1069"/>
      <c r="R2" s="1069"/>
    </row>
    <row r="3" spans="1:18" ht="49.5" customHeight="1">
      <c r="A3" s="313"/>
      <c r="B3" s="1067" t="s">
        <v>795</v>
      </c>
      <c r="C3" s="1067"/>
      <c r="D3" s="1067"/>
      <c r="E3" s="1067"/>
      <c r="F3" s="1067"/>
      <c r="G3" s="1067"/>
      <c r="H3" s="1067"/>
      <c r="I3" s="1067"/>
      <c r="J3" s="1067"/>
      <c r="K3" s="1067"/>
      <c r="L3" s="1067"/>
      <c r="M3" s="1067"/>
      <c r="N3" s="1067"/>
      <c r="O3" s="1067"/>
      <c r="P3" s="1067"/>
      <c r="Q3" s="1067"/>
      <c r="R3" s="315"/>
    </row>
    <row r="4" spans="1:18" ht="22.5" customHeight="1">
      <c r="A4" s="313"/>
      <c r="B4" s="1063">
        <v>25539000000</v>
      </c>
      <c r="C4" s="1064"/>
      <c r="D4" s="557"/>
      <c r="E4" s="557"/>
      <c r="F4" s="557"/>
      <c r="G4" s="557"/>
      <c r="H4" s="557"/>
      <c r="I4" s="557"/>
      <c r="J4" s="557"/>
      <c r="K4" s="557"/>
      <c r="L4" s="557"/>
      <c r="M4" s="557"/>
      <c r="N4" s="557"/>
      <c r="O4" s="557"/>
      <c r="P4" s="557"/>
      <c r="Q4" s="557"/>
      <c r="R4" s="315"/>
    </row>
    <row r="5" spans="1:18" ht="28.5" customHeight="1">
      <c r="A5" s="313"/>
      <c r="B5" s="1065" t="s">
        <v>633</v>
      </c>
      <c r="C5" s="1065"/>
      <c r="D5" s="314"/>
      <c r="E5" s="314"/>
      <c r="F5" s="314"/>
      <c r="G5" s="314"/>
      <c r="H5" s="314"/>
      <c r="I5" s="314"/>
      <c r="J5" s="314"/>
      <c r="K5" s="314"/>
      <c r="L5" s="314"/>
      <c r="M5" s="314"/>
      <c r="N5" s="316"/>
      <c r="O5" s="314"/>
      <c r="P5" s="314"/>
      <c r="Q5" s="314"/>
      <c r="R5" s="315" t="s">
        <v>698</v>
      </c>
    </row>
    <row r="6" spans="1:18" ht="72" customHeight="1">
      <c r="A6" s="1055"/>
      <c r="B6" s="1061" t="s">
        <v>323</v>
      </c>
      <c r="C6" s="1061" t="s">
        <v>87</v>
      </c>
      <c r="D6" s="1058" t="s">
        <v>97</v>
      </c>
      <c r="E6" s="1068" t="s">
        <v>86</v>
      </c>
      <c r="F6" s="1056" t="s">
        <v>379</v>
      </c>
      <c r="G6" s="1056"/>
      <c r="H6" s="1056"/>
      <c r="I6" s="1056"/>
      <c r="J6" s="1056"/>
      <c r="K6" s="1056" t="s">
        <v>380</v>
      </c>
      <c r="L6" s="1056"/>
      <c r="M6" s="1056"/>
      <c r="N6" s="1056"/>
      <c r="O6" s="1056"/>
      <c r="P6" s="1056"/>
      <c r="Q6" s="1056"/>
      <c r="R6" s="1066" t="s">
        <v>641</v>
      </c>
    </row>
    <row r="7" spans="1:18" ht="21" customHeight="1">
      <c r="A7" s="1055"/>
      <c r="B7" s="1061"/>
      <c r="C7" s="1061"/>
      <c r="D7" s="1059"/>
      <c r="E7" s="1068"/>
      <c r="F7" s="1056" t="s">
        <v>89</v>
      </c>
      <c r="G7" s="1056" t="s">
        <v>699</v>
      </c>
      <c r="H7" s="1057" t="s">
        <v>700</v>
      </c>
      <c r="I7" s="1057"/>
      <c r="J7" s="1057" t="s">
        <v>701</v>
      </c>
      <c r="K7" s="1056" t="s">
        <v>89</v>
      </c>
      <c r="L7" s="1057" t="s">
        <v>358</v>
      </c>
      <c r="M7" s="1057"/>
      <c r="N7" s="1070" t="s">
        <v>699</v>
      </c>
      <c r="O7" s="1057" t="s">
        <v>700</v>
      </c>
      <c r="P7" s="1057"/>
      <c r="Q7" s="1057" t="s">
        <v>701</v>
      </c>
      <c r="R7" s="1066"/>
    </row>
    <row r="8" spans="1:18" ht="188.25" customHeight="1">
      <c r="A8" s="1055"/>
      <c r="B8" s="1061"/>
      <c r="C8" s="1061"/>
      <c r="D8" s="1060"/>
      <c r="E8" s="1068"/>
      <c r="F8" s="1056"/>
      <c r="G8" s="1056"/>
      <c r="H8" s="317" t="s">
        <v>702</v>
      </c>
      <c r="I8" s="317" t="s">
        <v>703</v>
      </c>
      <c r="J8" s="1057"/>
      <c r="K8" s="1056"/>
      <c r="L8" s="317" t="s">
        <v>359</v>
      </c>
      <c r="M8" s="319" t="s">
        <v>360</v>
      </c>
      <c r="N8" s="1070"/>
      <c r="O8" s="317" t="s">
        <v>702</v>
      </c>
      <c r="P8" s="317" t="s">
        <v>703</v>
      </c>
      <c r="Q8" s="1057"/>
      <c r="R8" s="1066"/>
    </row>
    <row r="9" spans="1:18" s="323" customFormat="1" ht="13.5" customHeight="1">
      <c r="A9" s="320"/>
      <c r="B9" s="321">
        <v>1</v>
      </c>
      <c r="C9" s="321">
        <v>2</v>
      </c>
      <c r="D9" s="321">
        <v>3</v>
      </c>
      <c r="E9" s="322">
        <v>4</v>
      </c>
      <c r="F9" s="317">
        <v>5</v>
      </c>
      <c r="G9" s="317">
        <v>6</v>
      </c>
      <c r="H9" s="317">
        <v>7</v>
      </c>
      <c r="I9" s="317">
        <v>8</v>
      </c>
      <c r="J9" s="317">
        <v>9</v>
      </c>
      <c r="K9" s="317">
        <v>10</v>
      </c>
      <c r="L9" s="317">
        <v>11</v>
      </c>
      <c r="M9" s="317"/>
      <c r="N9" s="318">
        <v>12</v>
      </c>
      <c r="O9" s="317">
        <v>13</v>
      </c>
      <c r="P9" s="317">
        <v>14</v>
      </c>
      <c r="Q9" s="317">
        <v>15</v>
      </c>
      <c r="R9" s="790">
        <v>16</v>
      </c>
    </row>
    <row r="10" spans="1:18" s="925" customFormat="1" ht="44.25" customHeight="1">
      <c r="A10" s="923"/>
      <c r="B10" s="857" t="s">
        <v>110</v>
      </c>
      <c r="C10" s="857"/>
      <c r="D10" s="857"/>
      <c r="E10" s="924" t="s">
        <v>704</v>
      </c>
      <c r="F10" s="791">
        <f>F11</f>
        <v>86010990</v>
      </c>
      <c r="G10" s="791">
        <f aca="true" t="shared" si="0" ref="G10:Q10">G11</f>
        <v>86010990</v>
      </c>
      <c r="H10" s="791">
        <f t="shared" si="0"/>
        <v>33599525</v>
      </c>
      <c r="I10" s="791">
        <f t="shared" si="0"/>
        <v>3596779</v>
      </c>
      <c r="J10" s="791">
        <f t="shared" si="0"/>
        <v>0</v>
      </c>
      <c r="K10" s="791">
        <f t="shared" si="0"/>
        <v>10974234</v>
      </c>
      <c r="L10" s="791">
        <f t="shared" si="0"/>
        <v>9510534</v>
      </c>
      <c r="M10" s="791">
        <f t="shared" si="0"/>
        <v>8740408</v>
      </c>
      <c r="N10" s="791">
        <f t="shared" si="0"/>
        <v>1015700</v>
      </c>
      <c r="O10" s="791">
        <f t="shared" si="0"/>
        <v>60000</v>
      </c>
      <c r="P10" s="791">
        <f t="shared" si="0"/>
        <v>0</v>
      </c>
      <c r="Q10" s="791">
        <f t="shared" si="0"/>
        <v>9958534</v>
      </c>
      <c r="R10" s="791">
        <f aca="true" t="shared" si="1" ref="R10:R97">F10+K10</f>
        <v>96985224</v>
      </c>
    </row>
    <row r="11" spans="1:18" s="925" customFormat="1" ht="19.5" customHeight="1">
      <c r="A11" s="923"/>
      <c r="B11" s="926" t="s">
        <v>111</v>
      </c>
      <c r="C11" s="926"/>
      <c r="D11" s="926"/>
      <c r="E11" s="927" t="s">
        <v>704</v>
      </c>
      <c r="F11" s="792">
        <f>F12+F20+F34+F39+F58+F63+F73+F80+F46+F44+F68+F16+F76+F51+F66</f>
        <v>86010990</v>
      </c>
      <c r="G11" s="791">
        <f aca="true" t="shared" si="2" ref="G11:G27">F11-J11</f>
        <v>86010990</v>
      </c>
      <c r="H11" s="792">
        <f>H12+H20+H34+H39+H58+H63+H73+H80+H46+H44</f>
        <v>33599525</v>
      </c>
      <c r="I11" s="792">
        <f>I12+I20+I34+I39+I58+I63+I73+I80+I46+I44</f>
        <v>3596779</v>
      </c>
      <c r="J11" s="792">
        <f>J12+J20+J34+J39+J58+J63+J73+J80+J46+J44</f>
        <v>0</v>
      </c>
      <c r="K11" s="792">
        <f>K12+K20+K34+K39+K58+K63+K73+K80+K46+K44+K68+K16+K76+K53</f>
        <v>10974234</v>
      </c>
      <c r="L11" s="792">
        <f>L12+L20+L34+L39+L58+L63+L73+L80+L46+L44+L68+L16+L76+L53</f>
        <v>9510534</v>
      </c>
      <c r="M11" s="792">
        <f>M12+M20+M34+M39+M58+M63+M73+M80+M46+M44+M68+M16+M76+M53</f>
        <v>8740408</v>
      </c>
      <c r="N11" s="792">
        <f>N12+N20+N34+N39+N58+N63+N73+N80+N46+N44+N68+N16+N76</f>
        <v>1015700</v>
      </c>
      <c r="O11" s="792">
        <f>O12+O20+O34+O39+O58+O63+O73+O80+O46+O44+O68+O16+O76</f>
        <v>60000</v>
      </c>
      <c r="P11" s="792">
        <f>P12+P20+P34+P39+P58+P63+P73+P80+P46+P44+P68+P16+P76</f>
        <v>0</v>
      </c>
      <c r="Q11" s="792">
        <f>Q12+Q20+Q34+Q39+Q58+Q63+Q73+Q80+Q46+Q44+Q68+Q16+Q76+Q53</f>
        <v>9958534</v>
      </c>
      <c r="R11" s="792">
        <f t="shared" si="1"/>
        <v>96985224</v>
      </c>
    </row>
    <row r="12" spans="1:18" s="323" customFormat="1" ht="19.5" customHeight="1">
      <c r="A12" s="324"/>
      <c r="B12" s="326" t="s">
        <v>318</v>
      </c>
      <c r="C12" s="327" t="s">
        <v>319</v>
      </c>
      <c r="D12" s="328" t="s">
        <v>318</v>
      </c>
      <c r="E12" s="329" t="s">
        <v>264</v>
      </c>
      <c r="F12" s="740">
        <f>F13+F14+F15</f>
        <v>27470052</v>
      </c>
      <c r="G12" s="740">
        <f t="shared" si="2"/>
        <v>27470052</v>
      </c>
      <c r="H12" s="740">
        <f aca="true" t="shared" si="3" ref="H12:Q12">H13+H14</f>
        <v>19670000</v>
      </c>
      <c r="I12" s="740">
        <f t="shared" si="3"/>
        <v>1434400</v>
      </c>
      <c r="J12" s="740">
        <f t="shared" si="3"/>
        <v>0</v>
      </c>
      <c r="K12" s="740">
        <f t="shared" si="3"/>
        <v>50000</v>
      </c>
      <c r="L12" s="740">
        <f t="shared" si="3"/>
        <v>0</v>
      </c>
      <c r="M12" s="740">
        <f t="shared" si="3"/>
        <v>0</v>
      </c>
      <c r="N12" s="741">
        <f t="shared" si="3"/>
        <v>50000</v>
      </c>
      <c r="O12" s="740">
        <f t="shared" si="3"/>
        <v>0</v>
      </c>
      <c r="P12" s="740">
        <f t="shared" si="3"/>
        <v>0</v>
      </c>
      <c r="Q12" s="740">
        <f t="shared" si="3"/>
        <v>0</v>
      </c>
      <c r="R12" s="792">
        <f t="shared" si="1"/>
        <v>27520052</v>
      </c>
    </row>
    <row r="13" spans="1:22" ht="135" customHeight="1">
      <c r="A13" s="330"/>
      <c r="B13" s="331" t="s">
        <v>112</v>
      </c>
      <c r="C13" s="331" t="s">
        <v>76</v>
      </c>
      <c r="D13" s="331" t="s">
        <v>705</v>
      </c>
      <c r="E13" s="332" t="s">
        <v>602</v>
      </c>
      <c r="F13" s="740">
        <v>27015052</v>
      </c>
      <c r="G13" s="742">
        <f t="shared" si="2"/>
        <v>27015052</v>
      </c>
      <c r="H13" s="743">
        <v>19670000</v>
      </c>
      <c r="I13" s="742">
        <v>1434400</v>
      </c>
      <c r="J13" s="742"/>
      <c r="K13" s="740">
        <v>50000</v>
      </c>
      <c r="L13" s="742"/>
      <c r="M13" s="742"/>
      <c r="N13" s="744">
        <f>K13-Q13</f>
        <v>50000</v>
      </c>
      <c r="O13" s="742"/>
      <c r="P13" s="742"/>
      <c r="Q13" s="742"/>
      <c r="R13" s="791">
        <f t="shared" si="1"/>
        <v>27065052</v>
      </c>
      <c r="T13" s="333"/>
      <c r="U13" s="333"/>
      <c r="V13" s="333"/>
    </row>
    <row r="14" spans="1:20" ht="43.5" customHeight="1">
      <c r="A14" s="330"/>
      <c r="B14" s="331" t="s">
        <v>113</v>
      </c>
      <c r="C14" s="334" t="s">
        <v>248</v>
      </c>
      <c r="D14" s="331" t="s">
        <v>714</v>
      </c>
      <c r="E14" s="332" t="s">
        <v>49</v>
      </c>
      <c r="F14" s="740">
        <v>455000</v>
      </c>
      <c r="G14" s="742">
        <f t="shared" si="2"/>
        <v>455000</v>
      </c>
      <c r="H14" s="745"/>
      <c r="I14" s="746"/>
      <c r="J14" s="742"/>
      <c r="K14" s="740"/>
      <c r="L14" s="740"/>
      <c r="M14" s="740"/>
      <c r="N14" s="744">
        <f aca="true" t="shared" si="4" ref="N14:N92">K14-Q14</f>
        <v>0</v>
      </c>
      <c r="O14" s="742"/>
      <c r="P14" s="742"/>
      <c r="Q14" s="742"/>
      <c r="R14" s="791">
        <f t="shared" si="1"/>
        <v>455000</v>
      </c>
      <c r="T14" s="333"/>
    </row>
    <row r="15" spans="1:20" ht="30" customHeight="1" hidden="1">
      <c r="A15" s="330"/>
      <c r="B15" s="331" t="s">
        <v>451</v>
      </c>
      <c r="C15" s="339" t="s">
        <v>32</v>
      </c>
      <c r="D15" s="415" t="s">
        <v>75</v>
      </c>
      <c r="E15" s="416" t="s">
        <v>33</v>
      </c>
      <c r="F15" s="740"/>
      <c r="G15" s="742">
        <f t="shared" si="2"/>
        <v>0</v>
      </c>
      <c r="H15" s="745"/>
      <c r="I15" s="746"/>
      <c r="J15" s="742"/>
      <c r="K15" s="740"/>
      <c r="L15" s="740"/>
      <c r="M15" s="740"/>
      <c r="N15" s="744">
        <f t="shared" si="4"/>
        <v>0</v>
      </c>
      <c r="O15" s="742"/>
      <c r="P15" s="742"/>
      <c r="Q15" s="742"/>
      <c r="R15" s="791">
        <f t="shared" si="1"/>
        <v>0</v>
      </c>
      <c r="T15" s="333"/>
    </row>
    <row r="16" spans="1:20" s="323" customFormat="1" ht="30" customHeight="1">
      <c r="A16" s="324"/>
      <c r="B16" s="327"/>
      <c r="C16" s="335" t="s">
        <v>654</v>
      </c>
      <c r="D16" s="419"/>
      <c r="E16" s="329" t="s">
        <v>653</v>
      </c>
      <c r="F16" s="740">
        <f>F17+F19</f>
        <v>9639037</v>
      </c>
      <c r="G16" s="742">
        <f t="shared" si="2"/>
        <v>9639037</v>
      </c>
      <c r="H16" s="747"/>
      <c r="I16" s="748"/>
      <c r="J16" s="740"/>
      <c r="K16" s="740">
        <f>K17+K19</f>
        <v>0</v>
      </c>
      <c r="L16" s="740">
        <f>L17+L19</f>
        <v>0</v>
      </c>
      <c r="M16" s="740">
        <f>M17+M19</f>
        <v>0</v>
      </c>
      <c r="N16" s="744">
        <f t="shared" si="4"/>
        <v>0</v>
      </c>
      <c r="O16" s="740">
        <f>O17+O19</f>
        <v>0</v>
      </c>
      <c r="P16" s="740"/>
      <c r="Q16" s="740">
        <f>Q17+Q19</f>
        <v>0</v>
      </c>
      <c r="R16" s="791">
        <f t="shared" si="1"/>
        <v>9639037</v>
      </c>
      <c r="T16" s="420"/>
    </row>
    <row r="17" spans="1:20" ht="43.5" customHeight="1">
      <c r="A17" s="330"/>
      <c r="B17" s="331" t="s">
        <v>114</v>
      </c>
      <c r="C17" s="339" t="s">
        <v>406</v>
      </c>
      <c r="D17" s="415" t="s">
        <v>407</v>
      </c>
      <c r="E17" s="332" t="s">
        <v>409</v>
      </c>
      <c r="F17" s="740">
        <v>7639037</v>
      </c>
      <c r="G17" s="742">
        <f t="shared" si="2"/>
        <v>7639037</v>
      </c>
      <c r="H17" s="745"/>
      <c r="I17" s="746"/>
      <c r="J17" s="742"/>
      <c r="K17" s="740"/>
      <c r="L17" s="740"/>
      <c r="M17" s="740"/>
      <c r="N17" s="744">
        <f t="shared" si="4"/>
        <v>0</v>
      </c>
      <c r="O17" s="742"/>
      <c r="P17" s="742"/>
      <c r="Q17" s="740"/>
      <c r="R17" s="791">
        <f t="shared" si="1"/>
        <v>7639037</v>
      </c>
      <c r="T17" s="333"/>
    </row>
    <row r="18" spans="1:20" ht="93" customHeight="1">
      <c r="A18" s="330"/>
      <c r="B18" s="331" t="s">
        <v>114</v>
      </c>
      <c r="C18" s="339" t="s">
        <v>406</v>
      </c>
      <c r="D18" s="415" t="s">
        <v>407</v>
      </c>
      <c r="E18" s="351" t="s">
        <v>869</v>
      </c>
      <c r="F18" s="740">
        <v>20000</v>
      </c>
      <c r="G18" s="742">
        <f t="shared" si="2"/>
        <v>20000</v>
      </c>
      <c r="H18" s="745"/>
      <c r="I18" s="746"/>
      <c r="J18" s="742"/>
      <c r="K18" s="740"/>
      <c r="L18" s="740"/>
      <c r="M18" s="740"/>
      <c r="N18" s="744"/>
      <c r="O18" s="742"/>
      <c r="P18" s="742"/>
      <c r="Q18" s="740"/>
      <c r="R18" s="791">
        <f t="shared" si="1"/>
        <v>20000</v>
      </c>
      <c r="T18" s="333"/>
    </row>
    <row r="19" spans="1:20" ht="88.5" customHeight="1">
      <c r="A19" s="330"/>
      <c r="B19" s="331" t="s">
        <v>116</v>
      </c>
      <c r="C19" s="339" t="s">
        <v>548</v>
      </c>
      <c r="D19" s="415" t="s">
        <v>408</v>
      </c>
      <c r="E19" s="332" t="s">
        <v>547</v>
      </c>
      <c r="F19" s="740">
        <v>2000000</v>
      </c>
      <c r="G19" s="742">
        <f t="shared" si="2"/>
        <v>2000000</v>
      </c>
      <c r="H19" s="745"/>
      <c r="I19" s="746"/>
      <c r="J19" s="742"/>
      <c r="K19" s="740"/>
      <c r="L19" s="740"/>
      <c r="M19" s="740"/>
      <c r="N19" s="744">
        <f t="shared" si="4"/>
        <v>0</v>
      </c>
      <c r="O19" s="742"/>
      <c r="P19" s="742"/>
      <c r="Q19" s="742"/>
      <c r="R19" s="791">
        <f t="shared" si="1"/>
        <v>2000000</v>
      </c>
      <c r="T19" s="333"/>
    </row>
    <row r="20" spans="1:20" ht="21" customHeight="1">
      <c r="A20" s="330"/>
      <c r="B20" s="328" t="s">
        <v>318</v>
      </c>
      <c r="C20" s="335" t="s">
        <v>277</v>
      </c>
      <c r="D20" s="336" t="s">
        <v>318</v>
      </c>
      <c r="E20" s="337" t="s">
        <v>276</v>
      </c>
      <c r="F20" s="740">
        <f>F23+F29+F22+F25+F27+F33</f>
        <v>22149939</v>
      </c>
      <c r="G20" s="742">
        <f t="shared" si="2"/>
        <v>22149939</v>
      </c>
      <c r="H20" s="740">
        <f>H21+H33</f>
        <v>8084525</v>
      </c>
      <c r="I20" s="740">
        <f>I23+I29+I22+I25+I27</f>
        <v>660379</v>
      </c>
      <c r="J20" s="740">
        <f aca="true" t="shared" si="5" ref="J20:Q20">J23+J29+J22</f>
        <v>0</v>
      </c>
      <c r="K20" s="740">
        <f t="shared" si="5"/>
        <v>740900</v>
      </c>
      <c r="L20" s="740">
        <f t="shared" si="5"/>
        <v>92900</v>
      </c>
      <c r="M20" s="740"/>
      <c r="N20" s="744">
        <f t="shared" si="4"/>
        <v>648000</v>
      </c>
      <c r="O20" s="740">
        <f t="shared" si="5"/>
        <v>60000</v>
      </c>
      <c r="P20" s="740">
        <f t="shared" si="5"/>
        <v>0</v>
      </c>
      <c r="Q20" s="740">
        <f t="shared" si="5"/>
        <v>92900</v>
      </c>
      <c r="R20" s="791">
        <f t="shared" si="1"/>
        <v>22890839</v>
      </c>
      <c r="T20" s="333"/>
    </row>
    <row r="21" spans="1:20" ht="89.25" customHeight="1">
      <c r="A21" s="330"/>
      <c r="B21" s="338" t="s">
        <v>115</v>
      </c>
      <c r="C21" s="339" t="s">
        <v>715</v>
      </c>
      <c r="D21" s="340" t="s">
        <v>318</v>
      </c>
      <c r="E21" s="341" t="s">
        <v>716</v>
      </c>
      <c r="F21" s="740">
        <f>F22</f>
        <v>10776379</v>
      </c>
      <c r="G21" s="742">
        <f t="shared" si="2"/>
        <v>10776379</v>
      </c>
      <c r="H21" s="740">
        <f>H22</f>
        <v>8010500</v>
      </c>
      <c r="I21" s="740">
        <f aca="true" t="shared" si="6" ref="I21:Q21">I22</f>
        <v>660379</v>
      </c>
      <c r="J21" s="740">
        <f t="shared" si="6"/>
        <v>0</v>
      </c>
      <c r="K21" s="740">
        <f t="shared" si="6"/>
        <v>740900</v>
      </c>
      <c r="L21" s="740">
        <f t="shared" si="6"/>
        <v>92900</v>
      </c>
      <c r="M21" s="740"/>
      <c r="N21" s="744">
        <f t="shared" si="4"/>
        <v>648000</v>
      </c>
      <c r="O21" s="740">
        <f t="shared" si="6"/>
        <v>60000</v>
      </c>
      <c r="P21" s="740">
        <f t="shared" si="6"/>
        <v>0</v>
      </c>
      <c r="Q21" s="740">
        <f t="shared" si="6"/>
        <v>92900</v>
      </c>
      <c r="R21" s="791">
        <f t="shared" si="1"/>
        <v>11517279</v>
      </c>
      <c r="T21" s="333"/>
    </row>
    <row r="22" spans="1:20" ht="84" customHeight="1">
      <c r="A22" s="330"/>
      <c r="B22" s="342" t="s">
        <v>117</v>
      </c>
      <c r="C22" s="343" t="s">
        <v>82</v>
      </c>
      <c r="D22" s="343" t="s">
        <v>283</v>
      </c>
      <c r="E22" s="341" t="s">
        <v>92</v>
      </c>
      <c r="F22" s="740">
        <v>10776379</v>
      </c>
      <c r="G22" s="742">
        <f t="shared" si="2"/>
        <v>10776379</v>
      </c>
      <c r="H22" s="742">
        <v>8010500</v>
      </c>
      <c r="I22" s="742">
        <v>660379</v>
      </c>
      <c r="J22" s="742"/>
      <c r="K22" s="742">
        <v>740900</v>
      </c>
      <c r="L22" s="742">
        <v>92900</v>
      </c>
      <c r="M22" s="742"/>
      <c r="N22" s="744">
        <f t="shared" si="4"/>
        <v>648000</v>
      </c>
      <c r="O22" s="742">
        <v>60000</v>
      </c>
      <c r="P22" s="742"/>
      <c r="Q22" s="742">
        <v>92900</v>
      </c>
      <c r="R22" s="791">
        <f t="shared" si="1"/>
        <v>11517279</v>
      </c>
      <c r="T22" s="333"/>
    </row>
    <row r="23" spans="1:18" ht="39.75" customHeight="1">
      <c r="A23" s="330"/>
      <c r="B23" s="344" t="s">
        <v>118</v>
      </c>
      <c r="C23" s="344" t="s">
        <v>321</v>
      </c>
      <c r="D23" s="340" t="s">
        <v>318</v>
      </c>
      <c r="E23" s="345" t="s">
        <v>324</v>
      </c>
      <c r="F23" s="740">
        <f>F24</f>
        <v>39000</v>
      </c>
      <c r="G23" s="742">
        <f t="shared" si="2"/>
        <v>39000</v>
      </c>
      <c r="H23" s="748">
        <f>H24</f>
        <v>0</v>
      </c>
      <c r="I23" s="748">
        <f>I24</f>
        <v>0</v>
      </c>
      <c r="J23" s="740">
        <f>J24</f>
        <v>0</v>
      </c>
      <c r="K23" s="740"/>
      <c r="L23" s="740"/>
      <c r="M23" s="740"/>
      <c r="N23" s="744">
        <f t="shared" si="4"/>
        <v>0</v>
      </c>
      <c r="O23" s="740">
        <v>0</v>
      </c>
      <c r="P23" s="740">
        <v>0</v>
      </c>
      <c r="Q23" s="740"/>
      <c r="R23" s="791">
        <f t="shared" si="1"/>
        <v>39000</v>
      </c>
    </row>
    <row r="24" spans="1:18" ht="44.25" customHeight="1">
      <c r="A24" s="330"/>
      <c r="B24" s="342" t="s">
        <v>119</v>
      </c>
      <c r="C24" s="343" t="s">
        <v>322</v>
      </c>
      <c r="D24" s="343" t="s">
        <v>61</v>
      </c>
      <c r="E24" s="346" t="s">
        <v>325</v>
      </c>
      <c r="F24" s="749">
        <v>39000</v>
      </c>
      <c r="G24" s="742">
        <f t="shared" si="2"/>
        <v>39000</v>
      </c>
      <c r="H24" s="748"/>
      <c r="I24" s="748"/>
      <c r="J24" s="742"/>
      <c r="K24" s="750"/>
      <c r="L24" s="750"/>
      <c r="M24" s="750"/>
      <c r="N24" s="744">
        <f t="shared" si="4"/>
        <v>0</v>
      </c>
      <c r="O24" s="751"/>
      <c r="P24" s="751"/>
      <c r="Q24" s="751"/>
      <c r="R24" s="791">
        <f t="shared" si="1"/>
        <v>39000</v>
      </c>
    </row>
    <row r="25" spans="1:18" ht="44.25" customHeight="1" hidden="1">
      <c r="A25" s="330"/>
      <c r="B25" s="342" t="s">
        <v>191</v>
      </c>
      <c r="C25" s="343" t="s">
        <v>192</v>
      </c>
      <c r="D25" s="347" t="s">
        <v>193</v>
      </c>
      <c r="E25" s="346" t="s">
        <v>194</v>
      </c>
      <c r="F25" s="749"/>
      <c r="G25" s="742">
        <f t="shared" si="2"/>
        <v>0</v>
      </c>
      <c r="H25" s="742"/>
      <c r="I25" s="748"/>
      <c r="J25" s="742"/>
      <c r="K25" s="750"/>
      <c r="L25" s="750"/>
      <c r="M25" s="750"/>
      <c r="N25" s="744">
        <f t="shared" si="4"/>
        <v>0</v>
      </c>
      <c r="O25" s="751"/>
      <c r="P25" s="751"/>
      <c r="Q25" s="751"/>
      <c r="R25" s="791">
        <f t="shared" si="1"/>
        <v>0</v>
      </c>
    </row>
    <row r="26" spans="1:18" ht="44.25" customHeight="1" hidden="1">
      <c r="A26" s="330"/>
      <c r="B26" s="342"/>
      <c r="C26" s="343"/>
      <c r="D26" s="347"/>
      <c r="E26" s="346"/>
      <c r="F26" s="749"/>
      <c r="G26" s="752"/>
      <c r="H26" s="748"/>
      <c r="I26" s="748"/>
      <c r="J26" s="742"/>
      <c r="K26" s="750"/>
      <c r="L26" s="750"/>
      <c r="M26" s="750"/>
      <c r="N26" s="744">
        <f t="shared" si="4"/>
        <v>0</v>
      </c>
      <c r="O26" s="751"/>
      <c r="P26" s="751"/>
      <c r="Q26" s="751"/>
      <c r="R26" s="791"/>
    </row>
    <row r="27" spans="1:18" ht="44.25" customHeight="1">
      <c r="A27" s="330"/>
      <c r="B27" s="342" t="s">
        <v>120</v>
      </c>
      <c r="C27" s="343" t="s">
        <v>535</v>
      </c>
      <c r="D27" s="347" t="s">
        <v>61</v>
      </c>
      <c r="E27" s="346" t="s">
        <v>536</v>
      </c>
      <c r="F27" s="749">
        <v>12000</v>
      </c>
      <c r="G27" s="742">
        <f t="shared" si="2"/>
        <v>12000</v>
      </c>
      <c r="H27" s="748"/>
      <c r="I27" s="748"/>
      <c r="J27" s="742"/>
      <c r="K27" s="750"/>
      <c r="L27" s="750"/>
      <c r="M27" s="750"/>
      <c r="N27" s="744">
        <f t="shared" si="4"/>
        <v>0</v>
      </c>
      <c r="O27" s="751"/>
      <c r="P27" s="751"/>
      <c r="Q27" s="751"/>
      <c r="R27" s="791">
        <f t="shared" si="1"/>
        <v>12000</v>
      </c>
    </row>
    <row r="28" spans="1:18" ht="44.25" customHeight="1" hidden="1">
      <c r="A28" s="330"/>
      <c r="B28" s="342"/>
      <c r="C28" s="343"/>
      <c r="D28" s="347"/>
      <c r="E28" s="346"/>
      <c r="F28" s="749"/>
      <c r="G28" s="742"/>
      <c r="H28" s="748"/>
      <c r="I28" s="748"/>
      <c r="J28" s="742"/>
      <c r="K28" s="750"/>
      <c r="L28" s="750"/>
      <c r="M28" s="750"/>
      <c r="N28" s="744">
        <f t="shared" si="4"/>
        <v>0</v>
      </c>
      <c r="O28" s="751"/>
      <c r="P28" s="751"/>
      <c r="Q28" s="751"/>
      <c r="R28" s="791">
        <f t="shared" si="1"/>
        <v>0</v>
      </c>
    </row>
    <row r="29" spans="1:18" ht="29.25" customHeight="1">
      <c r="A29" s="330"/>
      <c r="B29" s="342" t="s">
        <v>121</v>
      </c>
      <c r="C29" s="343" t="s">
        <v>7</v>
      </c>
      <c r="D29" s="340" t="s">
        <v>318</v>
      </c>
      <c r="E29" s="346" t="s">
        <v>721</v>
      </c>
      <c r="F29" s="749">
        <f>F30</f>
        <v>11232180</v>
      </c>
      <c r="G29" s="742">
        <f>F29-J29</f>
        <v>11232180</v>
      </c>
      <c r="H29" s="753">
        <f aca="true" t="shared" si="7" ref="H29:Q29">H30</f>
        <v>0</v>
      </c>
      <c r="I29" s="753">
        <f t="shared" si="7"/>
        <v>0</v>
      </c>
      <c r="J29" s="749">
        <f t="shared" si="7"/>
        <v>0</v>
      </c>
      <c r="K29" s="749">
        <f t="shared" si="7"/>
        <v>0</v>
      </c>
      <c r="L29" s="749"/>
      <c r="M29" s="749"/>
      <c r="N29" s="744">
        <f t="shared" si="4"/>
        <v>0</v>
      </c>
      <c r="O29" s="749">
        <f t="shared" si="7"/>
        <v>0</v>
      </c>
      <c r="P29" s="749">
        <f t="shared" si="7"/>
        <v>0</v>
      </c>
      <c r="Q29" s="749">
        <f t="shared" si="7"/>
        <v>0</v>
      </c>
      <c r="R29" s="791">
        <f t="shared" si="1"/>
        <v>11232180</v>
      </c>
    </row>
    <row r="30" spans="1:18" ht="42" customHeight="1">
      <c r="A30" s="330"/>
      <c r="B30" s="342" t="s">
        <v>122</v>
      </c>
      <c r="C30" s="343" t="s">
        <v>8</v>
      </c>
      <c r="D30" s="340">
        <v>1090</v>
      </c>
      <c r="E30" s="346" t="s">
        <v>10</v>
      </c>
      <c r="F30" s="752">
        <v>11232180</v>
      </c>
      <c r="G30" s="742">
        <f>F30-J30</f>
        <v>11232180</v>
      </c>
      <c r="H30" s="748"/>
      <c r="I30" s="748"/>
      <c r="J30" s="742"/>
      <c r="K30" s="750"/>
      <c r="L30" s="750"/>
      <c r="M30" s="750"/>
      <c r="N30" s="744">
        <f t="shared" si="4"/>
        <v>0</v>
      </c>
      <c r="O30" s="751"/>
      <c r="P30" s="751"/>
      <c r="Q30" s="751"/>
      <c r="R30" s="791">
        <f t="shared" si="1"/>
        <v>11232180</v>
      </c>
    </row>
    <row r="31" spans="1:18" ht="102" customHeight="1">
      <c r="A31" s="330"/>
      <c r="B31" s="342" t="s">
        <v>122</v>
      </c>
      <c r="C31" s="343" t="s">
        <v>8</v>
      </c>
      <c r="D31" s="340">
        <v>1090</v>
      </c>
      <c r="E31" s="346" t="s">
        <v>870</v>
      </c>
      <c r="F31" s="752">
        <v>9480700</v>
      </c>
      <c r="G31" s="742">
        <f>F31-J31</f>
        <v>9480700</v>
      </c>
      <c r="H31" s="748"/>
      <c r="I31" s="748"/>
      <c r="J31" s="742"/>
      <c r="K31" s="750"/>
      <c r="L31" s="750"/>
      <c r="M31" s="750"/>
      <c r="N31" s="744"/>
      <c r="O31" s="751"/>
      <c r="P31" s="751"/>
      <c r="Q31" s="751"/>
      <c r="R31" s="791">
        <f t="shared" si="1"/>
        <v>9480700</v>
      </c>
    </row>
    <row r="32" spans="1:18" ht="103.5" customHeight="1">
      <c r="A32" s="330"/>
      <c r="B32" s="729" t="s">
        <v>122</v>
      </c>
      <c r="C32" s="343" t="s">
        <v>8</v>
      </c>
      <c r="D32" s="340">
        <v>1090</v>
      </c>
      <c r="E32" s="351" t="s">
        <v>869</v>
      </c>
      <c r="F32" s="752">
        <v>41000</v>
      </c>
      <c r="G32" s="742">
        <f>F32-J32</f>
        <v>41000</v>
      </c>
      <c r="H32" s="748"/>
      <c r="I32" s="748"/>
      <c r="J32" s="742"/>
      <c r="K32" s="750"/>
      <c r="L32" s="750"/>
      <c r="M32" s="750"/>
      <c r="N32" s="744"/>
      <c r="O32" s="751"/>
      <c r="P32" s="751"/>
      <c r="Q32" s="751"/>
      <c r="R32" s="791">
        <f t="shared" si="1"/>
        <v>41000</v>
      </c>
    </row>
    <row r="33" spans="1:18" ht="42" customHeight="1">
      <c r="A33" s="330"/>
      <c r="B33" s="729" t="s">
        <v>191</v>
      </c>
      <c r="C33" s="343" t="s">
        <v>192</v>
      </c>
      <c r="D33" s="340">
        <v>1050</v>
      </c>
      <c r="E33" s="346" t="s">
        <v>194</v>
      </c>
      <c r="F33" s="752">
        <v>90380</v>
      </c>
      <c r="G33" s="742">
        <f>F33-J33</f>
        <v>90380</v>
      </c>
      <c r="H33" s="742">
        <v>74025</v>
      </c>
      <c r="I33" s="748"/>
      <c r="J33" s="742"/>
      <c r="K33" s="750"/>
      <c r="L33" s="750"/>
      <c r="M33" s="750"/>
      <c r="N33" s="744"/>
      <c r="O33" s="751"/>
      <c r="P33" s="751"/>
      <c r="Q33" s="751"/>
      <c r="R33" s="791">
        <f t="shared" si="1"/>
        <v>90380</v>
      </c>
    </row>
    <row r="34" spans="1:18" ht="25.5" customHeight="1">
      <c r="A34" s="330"/>
      <c r="B34" s="326" t="s">
        <v>318</v>
      </c>
      <c r="C34" s="348" t="s">
        <v>278</v>
      </c>
      <c r="D34" s="326" t="s">
        <v>318</v>
      </c>
      <c r="E34" s="349" t="s">
        <v>279</v>
      </c>
      <c r="F34" s="749">
        <f>F35+F36+F42</f>
        <v>12935400</v>
      </c>
      <c r="G34" s="749">
        <f aca="true" t="shared" si="8" ref="G34:Q34">G35+G36+G42</f>
        <v>12935400</v>
      </c>
      <c r="H34" s="749">
        <f t="shared" si="8"/>
        <v>3710000</v>
      </c>
      <c r="I34" s="749">
        <f t="shared" si="8"/>
        <v>1450000</v>
      </c>
      <c r="J34" s="749">
        <f t="shared" si="8"/>
        <v>0</v>
      </c>
      <c r="K34" s="749">
        <f>K35+K36+K42+K43</f>
        <v>6870573</v>
      </c>
      <c r="L34" s="749">
        <f t="shared" si="8"/>
        <v>6870573</v>
      </c>
      <c r="M34" s="749">
        <f t="shared" si="8"/>
        <v>6193347</v>
      </c>
      <c r="N34" s="744">
        <f t="shared" si="4"/>
        <v>0</v>
      </c>
      <c r="O34" s="749">
        <f t="shared" si="8"/>
        <v>0</v>
      </c>
      <c r="P34" s="749">
        <f t="shared" si="8"/>
        <v>0</v>
      </c>
      <c r="Q34" s="749">
        <f t="shared" si="8"/>
        <v>6870573</v>
      </c>
      <c r="R34" s="791">
        <f t="shared" si="1"/>
        <v>19805973</v>
      </c>
    </row>
    <row r="35" spans="1:18" ht="85.5" customHeight="1">
      <c r="A35" s="330"/>
      <c r="B35" s="338" t="s">
        <v>123</v>
      </c>
      <c r="C35" s="343" t="s">
        <v>101</v>
      </c>
      <c r="D35" s="350" t="s">
        <v>708</v>
      </c>
      <c r="E35" s="346" t="s">
        <v>102</v>
      </c>
      <c r="F35" s="749">
        <v>2266000</v>
      </c>
      <c r="G35" s="742">
        <f>F35-J35</f>
        <v>2266000</v>
      </c>
      <c r="H35" s="749"/>
      <c r="I35" s="749"/>
      <c r="J35" s="749"/>
      <c r="K35" s="753"/>
      <c r="L35" s="753"/>
      <c r="M35" s="753"/>
      <c r="N35" s="744">
        <f t="shared" si="4"/>
        <v>0</v>
      </c>
      <c r="O35" s="753"/>
      <c r="P35" s="753"/>
      <c r="Q35" s="753"/>
      <c r="R35" s="791">
        <f t="shared" si="1"/>
        <v>2266000</v>
      </c>
    </row>
    <row r="36" spans="1:18" ht="40.5">
      <c r="A36" s="330"/>
      <c r="B36" s="342" t="s">
        <v>26</v>
      </c>
      <c r="C36" s="343" t="s">
        <v>603</v>
      </c>
      <c r="D36" s="343" t="s">
        <v>708</v>
      </c>
      <c r="E36" s="351" t="s">
        <v>34</v>
      </c>
      <c r="F36" s="749">
        <v>9589400</v>
      </c>
      <c r="G36" s="742">
        <f>F36-J36</f>
        <v>9589400</v>
      </c>
      <c r="H36" s="752">
        <v>3710000</v>
      </c>
      <c r="I36" s="752">
        <v>1450000</v>
      </c>
      <c r="J36" s="749"/>
      <c r="K36" s="749">
        <v>6870573</v>
      </c>
      <c r="L36" s="749">
        <v>6870573</v>
      </c>
      <c r="M36" s="749">
        <v>6193347</v>
      </c>
      <c r="N36" s="744">
        <f t="shared" si="4"/>
        <v>0</v>
      </c>
      <c r="O36" s="749"/>
      <c r="P36" s="749"/>
      <c r="Q36" s="752">
        <v>6870573</v>
      </c>
      <c r="R36" s="791">
        <f t="shared" si="1"/>
        <v>16459973</v>
      </c>
    </row>
    <row r="37" spans="1:18" ht="40.5" hidden="1">
      <c r="A37" s="330"/>
      <c r="B37" s="352">
        <v>100102</v>
      </c>
      <c r="C37" s="353" t="s">
        <v>706</v>
      </c>
      <c r="D37" s="353"/>
      <c r="E37" s="354" t="s">
        <v>707</v>
      </c>
      <c r="F37" s="749"/>
      <c r="G37" s="752"/>
      <c r="H37" s="752"/>
      <c r="I37" s="752"/>
      <c r="J37" s="752"/>
      <c r="K37" s="752"/>
      <c r="L37" s="752"/>
      <c r="M37" s="752"/>
      <c r="N37" s="744">
        <f t="shared" si="4"/>
        <v>0</v>
      </c>
      <c r="O37" s="752"/>
      <c r="P37" s="752"/>
      <c r="Q37" s="752"/>
      <c r="R37" s="791">
        <f t="shared" si="1"/>
        <v>0</v>
      </c>
    </row>
    <row r="38" spans="1:18" ht="40.5" hidden="1">
      <c r="A38" s="330"/>
      <c r="B38" s="343">
        <v>150202</v>
      </c>
      <c r="C38" s="355" t="s">
        <v>709</v>
      </c>
      <c r="D38" s="355"/>
      <c r="E38" s="356" t="s">
        <v>710</v>
      </c>
      <c r="F38" s="749"/>
      <c r="G38" s="752"/>
      <c r="H38" s="752"/>
      <c r="I38" s="752"/>
      <c r="J38" s="752"/>
      <c r="K38" s="752"/>
      <c r="L38" s="752"/>
      <c r="M38" s="752"/>
      <c r="N38" s="744">
        <f t="shared" si="4"/>
        <v>0</v>
      </c>
      <c r="O38" s="752"/>
      <c r="P38" s="752"/>
      <c r="Q38" s="752"/>
      <c r="R38" s="791">
        <f t="shared" si="1"/>
        <v>0</v>
      </c>
    </row>
    <row r="39" spans="1:18" ht="20.25" hidden="1">
      <c r="A39" s="330"/>
      <c r="B39" s="326" t="s">
        <v>318</v>
      </c>
      <c r="C39" s="348" t="s">
        <v>35</v>
      </c>
      <c r="D39" s="328" t="s">
        <v>318</v>
      </c>
      <c r="E39" s="357" t="s">
        <v>36</v>
      </c>
      <c r="F39" s="749"/>
      <c r="G39" s="749"/>
      <c r="H39" s="749"/>
      <c r="I39" s="749"/>
      <c r="J39" s="749"/>
      <c r="K39" s="749"/>
      <c r="L39" s="749"/>
      <c r="M39" s="749"/>
      <c r="N39" s="744">
        <f t="shared" si="4"/>
        <v>0</v>
      </c>
      <c r="O39" s="749"/>
      <c r="P39" s="749"/>
      <c r="Q39" s="749"/>
      <c r="R39" s="791">
        <f t="shared" si="1"/>
        <v>0</v>
      </c>
    </row>
    <row r="40" spans="1:18" ht="60.75" hidden="1">
      <c r="A40" s="330"/>
      <c r="B40" s="343" t="s">
        <v>50</v>
      </c>
      <c r="C40" s="343" t="s">
        <v>51</v>
      </c>
      <c r="D40" s="343" t="s">
        <v>709</v>
      </c>
      <c r="E40" s="351" t="s">
        <v>52</v>
      </c>
      <c r="F40" s="749"/>
      <c r="G40" s="752"/>
      <c r="H40" s="752"/>
      <c r="I40" s="752"/>
      <c r="J40" s="752"/>
      <c r="K40" s="749"/>
      <c r="L40" s="749"/>
      <c r="M40" s="749"/>
      <c r="N40" s="744">
        <f t="shared" si="4"/>
        <v>0</v>
      </c>
      <c r="O40" s="752"/>
      <c r="P40" s="752"/>
      <c r="Q40" s="752"/>
      <c r="R40" s="791">
        <f t="shared" si="1"/>
        <v>0</v>
      </c>
    </row>
    <row r="41" spans="1:18" ht="81">
      <c r="A41" s="330"/>
      <c r="B41" s="343" t="s">
        <v>26</v>
      </c>
      <c r="C41" s="343" t="s">
        <v>603</v>
      </c>
      <c r="D41" s="367" t="s">
        <v>708</v>
      </c>
      <c r="E41" s="351" t="s">
        <v>869</v>
      </c>
      <c r="F41" s="749"/>
      <c r="G41" s="752"/>
      <c r="H41" s="752"/>
      <c r="I41" s="752"/>
      <c r="J41" s="752"/>
      <c r="K41" s="749">
        <v>75000</v>
      </c>
      <c r="L41" s="749">
        <v>75000</v>
      </c>
      <c r="M41" s="749">
        <v>75000</v>
      </c>
      <c r="N41" s="744">
        <f t="shared" si="4"/>
        <v>0</v>
      </c>
      <c r="O41" s="752"/>
      <c r="P41" s="752"/>
      <c r="Q41" s="752">
        <v>75000</v>
      </c>
      <c r="R41" s="791">
        <f t="shared" si="1"/>
        <v>75000</v>
      </c>
    </row>
    <row r="42" spans="1:18" ht="40.5">
      <c r="A42" s="574" t="s">
        <v>868</v>
      </c>
      <c r="B42" s="343" t="s">
        <v>124</v>
      </c>
      <c r="C42" s="343" t="s">
        <v>103</v>
      </c>
      <c r="D42" s="358" t="s">
        <v>318</v>
      </c>
      <c r="E42" s="351" t="s">
        <v>104</v>
      </c>
      <c r="F42" s="749">
        <f>F43</f>
        <v>1080000</v>
      </c>
      <c r="G42" s="742">
        <f>F42-J42</f>
        <v>1080000</v>
      </c>
      <c r="H42" s="749">
        <f aca="true" t="shared" si="9" ref="H42:Q42">H43</f>
        <v>0</v>
      </c>
      <c r="I42" s="749">
        <f t="shared" si="9"/>
        <v>0</v>
      </c>
      <c r="J42" s="749">
        <f t="shared" si="9"/>
        <v>0</v>
      </c>
      <c r="K42" s="749">
        <f t="shared" si="9"/>
        <v>0</v>
      </c>
      <c r="L42" s="749">
        <f t="shared" si="9"/>
        <v>0</v>
      </c>
      <c r="M42" s="749"/>
      <c r="N42" s="744">
        <f t="shared" si="4"/>
        <v>0</v>
      </c>
      <c r="O42" s="749">
        <f t="shared" si="9"/>
        <v>0</v>
      </c>
      <c r="P42" s="749">
        <f t="shared" si="9"/>
        <v>0</v>
      </c>
      <c r="Q42" s="749">
        <f t="shared" si="9"/>
        <v>0</v>
      </c>
      <c r="R42" s="791">
        <f t="shared" si="1"/>
        <v>1080000</v>
      </c>
    </row>
    <row r="43" spans="1:18" ht="169.5" customHeight="1">
      <c r="A43" s="330"/>
      <c r="B43" s="342" t="s">
        <v>125</v>
      </c>
      <c r="C43" s="343" t="s">
        <v>105</v>
      </c>
      <c r="D43" s="343" t="s">
        <v>106</v>
      </c>
      <c r="E43" s="351" t="s">
        <v>443</v>
      </c>
      <c r="F43" s="749">
        <v>1080000</v>
      </c>
      <c r="G43" s="742">
        <f>F43-J43</f>
        <v>1080000</v>
      </c>
      <c r="H43" s="752"/>
      <c r="I43" s="752"/>
      <c r="J43" s="752"/>
      <c r="K43" s="749"/>
      <c r="L43" s="749"/>
      <c r="M43" s="749"/>
      <c r="N43" s="744">
        <f t="shared" si="4"/>
        <v>0</v>
      </c>
      <c r="O43" s="752"/>
      <c r="P43" s="752"/>
      <c r="Q43" s="752"/>
      <c r="R43" s="791">
        <f t="shared" si="1"/>
        <v>1080000</v>
      </c>
    </row>
    <row r="44" spans="1:18" ht="40.5" hidden="1">
      <c r="A44" s="330"/>
      <c r="B44" s="328" t="s">
        <v>318</v>
      </c>
      <c r="C44" s="348" t="s">
        <v>660</v>
      </c>
      <c r="D44" s="328" t="s">
        <v>318</v>
      </c>
      <c r="E44" s="357" t="s">
        <v>661</v>
      </c>
      <c r="F44" s="749">
        <f>F45</f>
        <v>0</v>
      </c>
      <c r="G44" s="749">
        <f aca="true" t="shared" si="10" ref="G44:Q44">G45</f>
        <v>0</v>
      </c>
      <c r="H44" s="749">
        <f t="shared" si="10"/>
        <v>0</v>
      </c>
      <c r="I44" s="749">
        <f t="shared" si="10"/>
        <v>0</v>
      </c>
      <c r="J44" s="749">
        <f t="shared" si="10"/>
        <v>0</v>
      </c>
      <c r="K44" s="749">
        <f t="shared" si="10"/>
        <v>0</v>
      </c>
      <c r="L44" s="749">
        <f t="shared" si="10"/>
        <v>0</v>
      </c>
      <c r="M44" s="749"/>
      <c r="N44" s="744">
        <f t="shared" si="4"/>
        <v>0</v>
      </c>
      <c r="O44" s="749">
        <f t="shared" si="10"/>
        <v>0</v>
      </c>
      <c r="P44" s="749">
        <f t="shared" si="10"/>
        <v>0</v>
      </c>
      <c r="Q44" s="749">
        <f t="shared" si="10"/>
        <v>0</v>
      </c>
      <c r="R44" s="791">
        <f t="shared" si="1"/>
        <v>0</v>
      </c>
    </row>
    <row r="45" spans="1:18" ht="35.25" customHeight="1" hidden="1">
      <c r="A45" s="330"/>
      <c r="B45" s="343" t="s">
        <v>662</v>
      </c>
      <c r="C45" s="343" t="s">
        <v>663</v>
      </c>
      <c r="D45" s="343" t="s">
        <v>664</v>
      </c>
      <c r="E45" s="351" t="s">
        <v>665</v>
      </c>
      <c r="F45" s="749"/>
      <c r="G45" s="742">
        <f>F45-J45</f>
        <v>0</v>
      </c>
      <c r="H45" s="752"/>
      <c r="I45" s="752"/>
      <c r="J45" s="752"/>
      <c r="K45" s="749"/>
      <c r="L45" s="749"/>
      <c r="M45" s="749"/>
      <c r="N45" s="744">
        <f t="shared" si="4"/>
        <v>0</v>
      </c>
      <c r="O45" s="752"/>
      <c r="P45" s="752"/>
      <c r="Q45" s="752"/>
      <c r="R45" s="791">
        <f>F45+K45</f>
        <v>0</v>
      </c>
    </row>
    <row r="46" spans="1:18" ht="20.25" hidden="1">
      <c r="A46" s="330"/>
      <c r="B46" s="328" t="s">
        <v>318</v>
      </c>
      <c r="C46" s="348" t="s">
        <v>35</v>
      </c>
      <c r="D46" s="328" t="s">
        <v>318</v>
      </c>
      <c r="E46" s="357" t="s">
        <v>36</v>
      </c>
      <c r="F46" s="749">
        <f>F47</f>
        <v>0</v>
      </c>
      <c r="G46" s="749">
        <f aca="true" t="shared" si="11" ref="G46:Q46">G47</f>
        <v>0</v>
      </c>
      <c r="H46" s="749">
        <f t="shared" si="11"/>
        <v>0</v>
      </c>
      <c r="I46" s="749">
        <f t="shared" si="11"/>
        <v>0</v>
      </c>
      <c r="J46" s="749">
        <f t="shared" si="11"/>
        <v>0</v>
      </c>
      <c r="K46" s="749">
        <f t="shared" si="11"/>
        <v>0</v>
      </c>
      <c r="L46" s="749">
        <f t="shared" si="11"/>
        <v>0</v>
      </c>
      <c r="M46" s="749"/>
      <c r="N46" s="744">
        <f t="shared" si="4"/>
        <v>0</v>
      </c>
      <c r="O46" s="749">
        <f t="shared" si="11"/>
        <v>0</v>
      </c>
      <c r="P46" s="749">
        <f t="shared" si="11"/>
        <v>0</v>
      </c>
      <c r="Q46" s="749">
        <f t="shared" si="11"/>
        <v>0</v>
      </c>
      <c r="R46" s="791">
        <f>F46+K46</f>
        <v>0</v>
      </c>
    </row>
    <row r="47" spans="1:18" ht="39" customHeight="1" hidden="1">
      <c r="A47" s="330"/>
      <c r="B47" s="343" t="s">
        <v>50</v>
      </c>
      <c r="C47" s="343" t="s">
        <v>51</v>
      </c>
      <c r="D47" s="343" t="s">
        <v>709</v>
      </c>
      <c r="E47" s="351" t="s">
        <v>52</v>
      </c>
      <c r="F47" s="749"/>
      <c r="G47" s="752"/>
      <c r="H47" s="752"/>
      <c r="I47" s="752"/>
      <c r="J47" s="752"/>
      <c r="K47" s="749"/>
      <c r="L47" s="749"/>
      <c r="M47" s="749"/>
      <c r="N47" s="744">
        <f t="shared" si="4"/>
        <v>0</v>
      </c>
      <c r="O47" s="752"/>
      <c r="P47" s="752"/>
      <c r="Q47" s="752"/>
      <c r="R47" s="791">
        <f>F47+K47</f>
        <v>0</v>
      </c>
    </row>
    <row r="48" spans="1:18" ht="39" customHeight="1" hidden="1">
      <c r="A48" s="330"/>
      <c r="B48" s="328" t="s">
        <v>318</v>
      </c>
      <c r="C48" s="348" t="s">
        <v>35</v>
      </c>
      <c r="D48" s="328" t="s">
        <v>318</v>
      </c>
      <c r="E48" s="357" t="s">
        <v>36</v>
      </c>
      <c r="F48" s="749">
        <f>F49+F50</f>
        <v>0</v>
      </c>
      <c r="G48" s="752"/>
      <c r="H48" s="752"/>
      <c r="I48" s="752"/>
      <c r="J48" s="752"/>
      <c r="K48" s="749">
        <f>K49+K50</f>
        <v>0</v>
      </c>
      <c r="L48" s="749">
        <f>L49+L50</f>
        <v>0</v>
      </c>
      <c r="M48" s="749">
        <f>M49+M50</f>
        <v>0</v>
      </c>
      <c r="N48" s="744">
        <f t="shared" si="4"/>
        <v>0</v>
      </c>
      <c r="O48" s="752"/>
      <c r="P48" s="752"/>
      <c r="Q48" s="749">
        <f>Q49+Q50</f>
        <v>0</v>
      </c>
      <c r="R48" s="791">
        <f>F48+K48</f>
        <v>0</v>
      </c>
    </row>
    <row r="49" spans="1:18" ht="61.5" customHeight="1" hidden="1">
      <c r="A49" s="330"/>
      <c r="B49" s="383">
        <v>117350</v>
      </c>
      <c r="C49" s="343" t="s">
        <v>51</v>
      </c>
      <c r="D49" s="343" t="s">
        <v>709</v>
      </c>
      <c r="E49" s="351" t="s">
        <v>52</v>
      </c>
      <c r="F49" s="752"/>
      <c r="G49" s="752"/>
      <c r="H49" s="752"/>
      <c r="I49" s="752"/>
      <c r="J49" s="752"/>
      <c r="K49" s="752"/>
      <c r="L49" s="752"/>
      <c r="M49" s="752"/>
      <c r="N49" s="744">
        <f t="shared" si="4"/>
        <v>0</v>
      </c>
      <c r="O49" s="752"/>
      <c r="P49" s="752"/>
      <c r="Q49" s="752"/>
      <c r="R49" s="793">
        <f>F49+K49</f>
        <v>0</v>
      </c>
    </row>
    <row r="50" spans="1:18" ht="39" customHeight="1" hidden="1">
      <c r="A50" s="330"/>
      <c r="B50" s="343"/>
      <c r="C50" s="343"/>
      <c r="D50" s="343"/>
      <c r="E50" s="351"/>
      <c r="F50" s="749"/>
      <c r="G50" s="752"/>
      <c r="H50" s="752"/>
      <c r="I50" s="752"/>
      <c r="J50" s="752"/>
      <c r="K50" s="749"/>
      <c r="L50" s="749"/>
      <c r="M50" s="749"/>
      <c r="N50" s="744">
        <f t="shared" si="4"/>
        <v>0</v>
      </c>
      <c r="O50" s="752"/>
      <c r="P50" s="752"/>
      <c r="Q50" s="752"/>
      <c r="R50" s="791"/>
    </row>
    <row r="51" spans="1:18" s="323" customFormat="1" ht="39" customHeight="1">
      <c r="A51" s="324"/>
      <c r="B51" s="359" t="s">
        <v>318</v>
      </c>
      <c r="C51" s="348" t="s">
        <v>660</v>
      </c>
      <c r="D51" s="359" t="s">
        <v>318</v>
      </c>
      <c r="E51" s="357" t="s">
        <v>661</v>
      </c>
      <c r="F51" s="749">
        <f>F52</f>
        <v>57000</v>
      </c>
      <c r="G51" s="740">
        <f>F51-J51</f>
        <v>57000</v>
      </c>
      <c r="H51" s="749"/>
      <c r="I51" s="749"/>
      <c r="J51" s="749"/>
      <c r="K51" s="749"/>
      <c r="L51" s="749"/>
      <c r="M51" s="749"/>
      <c r="N51" s="744">
        <f t="shared" si="4"/>
        <v>0</v>
      </c>
      <c r="O51" s="749"/>
      <c r="P51" s="749"/>
      <c r="Q51" s="749"/>
      <c r="R51" s="791">
        <f t="shared" si="1"/>
        <v>57000</v>
      </c>
    </row>
    <row r="52" spans="1:18" ht="31.5" customHeight="1">
      <c r="A52" s="330"/>
      <c r="B52" s="343" t="s">
        <v>662</v>
      </c>
      <c r="C52" s="343" t="s">
        <v>663</v>
      </c>
      <c r="D52" s="487" t="s">
        <v>444</v>
      </c>
      <c r="E52" s="351" t="s">
        <v>665</v>
      </c>
      <c r="F52" s="749">
        <v>57000</v>
      </c>
      <c r="G52" s="742">
        <f>F52-J52</f>
        <v>57000</v>
      </c>
      <c r="H52" s="752"/>
      <c r="I52" s="752"/>
      <c r="J52" s="752"/>
      <c r="K52" s="749"/>
      <c r="L52" s="749"/>
      <c r="M52" s="749"/>
      <c r="N52" s="744">
        <f t="shared" si="4"/>
        <v>0</v>
      </c>
      <c r="O52" s="752"/>
      <c r="P52" s="752"/>
      <c r="Q52" s="752"/>
      <c r="R52" s="791">
        <f t="shared" si="1"/>
        <v>57000</v>
      </c>
    </row>
    <row r="53" spans="1:18" ht="39" customHeight="1">
      <c r="A53" s="330"/>
      <c r="B53" s="328" t="s">
        <v>318</v>
      </c>
      <c r="C53" s="348" t="s">
        <v>35</v>
      </c>
      <c r="D53" s="359" t="s">
        <v>318</v>
      </c>
      <c r="E53" s="357" t="s">
        <v>36</v>
      </c>
      <c r="F53" s="749"/>
      <c r="G53" s="742">
        <f>F53-J53</f>
        <v>0</v>
      </c>
      <c r="H53" s="752"/>
      <c r="I53" s="752"/>
      <c r="J53" s="752"/>
      <c r="K53" s="749">
        <f>K54+K56+K55+K57</f>
        <v>2028061</v>
      </c>
      <c r="L53" s="749">
        <f>L54+L56+L55+L57</f>
        <v>2028061</v>
      </c>
      <c r="M53" s="749">
        <f>M54+M56+M55+M57</f>
        <v>2028061</v>
      </c>
      <c r="N53" s="744">
        <f t="shared" si="4"/>
        <v>0</v>
      </c>
      <c r="O53" s="752"/>
      <c r="P53" s="752"/>
      <c r="Q53" s="749">
        <f>Q54+Q56+Q55+Q57</f>
        <v>2028061</v>
      </c>
      <c r="R53" s="791">
        <f t="shared" si="1"/>
        <v>2028061</v>
      </c>
    </row>
    <row r="54" spans="1:18" ht="39" customHeight="1">
      <c r="A54" s="330"/>
      <c r="B54" s="343" t="s">
        <v>822</v>
      </c>
      <c r="C54" s="343" t="s">
        <v>823</v>
      </c>
      <c r="D54" s="487" t="s">
        <v>709</v>
      </c>
      <c r="E54" s="351" t="s">
        <v>824</v>
      </c>
      <c r="F54" s="749"/>
      <c r="G54" s="742">
        <f>F54-J54</f>
        <v>0</v>
      </c>
      <c r="H54" s="752"/>
      <c r="I54" s="752"/>
      <c r="J54" s="752"/>
      <c r="K54" s="749">
        <v>1750000</v>
      </c>
      <c r="L54" s="749">
        <v>1750000</v>
      </c>
      <c r="M54" s="749">
        <v>1750000</v>
      </c>
      <c r="N54" s="744">
        <f t="shared" si="4"/>
        <v>0</v>
      </c>
      <c r="O54" s="752"/>
      <c r="P54" s="752"/>
      <c r="Q54" s="752">
        <v>1750000</v>
      </c>
      <c r="R54" s="791">
        <f t="shared" si="1"/>
        <v>1750000</v>
      </c>
    </row>
    <row r="55" spans="1:18" ht="43.5" customHeight="1">
      <c r="A55" s="330"/>
      <c r="B55" s="343" t="s">
        <v>827</v>
      </c>
      <c r="C55" s="343" t="s">
        <v>828</v>
      </c>
      <c r="D55" s="487" t="s">
        <v>709</v>
      </c>
      <c r="E55" s="351" t="s">
        <v>829</v>
      </c>
      <c r="F55" s="749"/>
      <c r="G55" s="742"/>
      <c r="H55" s="752"/>
      <c r="I55" s="752"/>
      <c r="J55" s="752"/>
      <c r="K55" s="749">
        <v>160000</v>
      </c>
      <c r="L55" s="749">
        <v>160000</v>
      </c>
      <c r="M55" s="749">
        <v>160000</v>
      </c>
      <c r="N55" s="744">
        <f t="shared" si="4"/>
        <v>0</v>
      </c>
      <c r="O55" s="752"/>
      <c r="P55" s="752"/>
      <c r="Q55" s="752">
        <v>160000</v>
      </c>
      <c r="R55" s="791">
        <f t="shared" si="1"/>
        <v>160000</v>
      </c>
    </row>
    <row r="56" spans="1:18" ht="70.5" customHeight="1">
      <c r="A56" s="330"/>
      <c r="B56" s="343" t="s">
        <v>126</v>
      </c>
      <c r="C56" s="343" t="s">
        <v>483</v>
      </c>
      <c r="D56" s="487" t="s">
        <v>709</v>
      </c>
      <c r="E56" s="351" t="s">
        <v>484</v>
      </c>
      <c r="F56" s="749"/>
      <c r="G56" s="742">
        <f>F56-J56</f>
        <v>0</v>
      </c>
      <c r="H56" s="752"/>
      <c r="I56" s="752"/>
      <c r="J56" s="752"/>
      <c r="K56" s="749">
        <v>113463</v>
      </c>
      <c r="L56" s="749">
        <v>113463</v>
      </c>
      <c r="M56" s="749">
        <v>113463</v>
      </c>
      <c r="N56" s="744">
        <f t="shared" si="4"/>
        <v>0</v>
      </c>
      <c r="O56" s="752"/>
      <c r="P56" s="752"/>
      <c r="Q56" s="752">
        <v>113463</v>
      </c>
      <c r="R56" s="791">
        <f t="shared" si="1"/>
        <v>113463</v>
      </c>
    </row>
    <row r="57" spans="1:18" ht="126" customHeight="1">
      <c r="A57" s="330"/>
      <c r="B57" s="343" t="s">
        <v>667</v>
      </c>
      <c r="C57" s="343" t="s">
        <v>668</v>
      </c>
      <c r="D57" s="487" t="s">
        <v>669</v>
      </c>
      <c r="E57" s="351" t="s">
        <v>849</v>
      </c>
      <c r="F57" s="749"/>
      <c r="G57" s="742"/>
      <c r="H57" s="752"/>
      <c r="I57" s="752"/>
      <c r="J57" s="752"/>
      <c r="K57" s="749">
        <v>4598</v>
      </c>
      <c r="L57" s="749">
        <v>4598</v>
      </c>
      <c r="M57" s="749">
        <v>4598</v>
      </c>
      <c r="N57" s="744">
        <f t="shared" si="4"/>
        <v>0</v>
      </c>
      <c r="O57" s="752"/>
      <c r="P57" s="752"/>
      <c r="Q57" s="752">
        <v>4598</v>
      </c>
      <c r="R57" s="791">
        <f t="shared" si="1"/>
        <v>4598</v>
      </c>
    </row>
    <row r="58" spans="1:18" ht="72" customHeight="1">
      <c r="A58" s="330"/>
      <c r="B58" s="328" t="s">
        <v>318</v>
      </c>
      <c r="C58" s="348" t="s">
        <v>265</v>
      </c>
      <c r="D58" s="359" t="s">
        <v>318</v>
      </c>
      <c r="E58" s="360" t="s">
        <v>37</v>
      </c>
      <c r="F58" s="749">
        <f>F59+F61</f>
        <v>7059426</v>
      </c>
      <c r="G58" s="749">
        <f aca="true" t="shared" si="12" ref="G58:Q58">G60+G62</f>
        <v>7059426</v>
      </c>
      <c r="H58" s="749">
        <f t="shared" si="12"/>
        <v>0</v>
      </c>
      <c r="I58" s="749">
        <f t="shared" si="12"/>
        <v>0</v>
      </c>
      <c r="J58" s="749">
        <f t="shared" si="12"/>
        <v>0</v>
      </c>
      <c r="K58" s="749">
        <f t="shared" si="12"/>
        <v>399000</v>
      </c>
      <c r="L58" s="749">
        <f t="shared" si="12"/>
        <v>399000</v>
      </c>
      <c r="M58" s="749">
        <f t="shared" si="12"/>
        <v>399000</v>
      </c>
      <c r="N58" s="744">
        <f t="shared" si="4"/>
        <v>0</v>
      </c>
      <c r="O58" s="749">
        <f t="shared" si="12"/>
        <v>0</v>
      </c>
      <c r="P58" s="749">
        <f t="shared" si="12"/>
        <v>0</v>
      </c>
      <c r="Q58" s="749">
        <f t="shared" si="12"/>
        <v>399000</v>
      </c>
      <c r="R58" s="791">
        <f t="shared" si="1"/>
        <v>7458426</v>
      </c>
    </row>
    <row r="59" spans="1:18" ht="60.75">
      <c r="A59" s="330"/>
      <c r="B59" s="338" t="s">
        <v>135</v>
      </c>
      <c r="C59" s="361" t="s">
        <v>38</v>
      </c>
      <c r="D59" s="340" t="s">
        <v>318</v>
      </c>
      <c r="E59" s="341" t="s">
        <v>39</v>
      </c>
      <c r="F59" s="749">
        <f>F60</f>
        <v>1100000</v>
      </c>
      <c r="G59" s="742">
        <f>F59-J59</f>
        <v>1100000</v>
      </c>
      <c r="H59" s="749">
        <f aca="true" t="shared" si="13" ref="H59:Q59">H60</f>
        <v>0</v>
      </c>
      <c r="I59" s="749">
        <f t="shared" si="13"/>
        <v>0</v>
      </c>
      <c r="J59" s="749">
        <f t="shared" si="13"/>
        <v>0</v>
      </c>
      <c r="K59" s="749">
        <f t="shared" si="13"/>
        <v>0</v>
      </c>
      <c r="L59" s="749"/>
      <c r="M59" s="749"/>
      <c r="N59" s="744">
        <f t="shared" si="4"/>
        <v>0</v>
      </c>
      <c r="O59" s="749">
        <f t="shared" si="13"/>
        <v>0</v>
      </c>
      <c r="P59" s="749">
        <f t="shared" si="13"/>
        <v>0</v>
      </c>
      <c r="Q59" s="749">
        <f t="shared" si="13"/>
        <v>0</v>
      </c>
      <c r="R59" s="791">
        <f t="shared" si="1"/>
        <v>1100000</v>
      </c>
    </row>
    <row r="60" spans="1:18" ht="40.5">
      <c r="A60" s="330"/>
      <c r="B60" s="362" t="s">
        <v>136</v>
      </c>
      <c r="C60" s="363" t="s">
        <v>40</v>
      </c>
      <c r="D60" s="363" t="s">
        <v>326</v>
      </c>
      <c r="E60" s="364" t="s">
        <v>327</v>
      </c>
      <c r="F60" s="749">
        <v>1100000</v>
      </c>
      <c r="G60" s="742">
        <f>F60-J60</f>
        <v>1100000</v>
      </c>
      <c r="H60" s="752"/>
      <c r="I60" s="752"/>
      <c r="J60" s="752"/>
      <c r="K60" s="749"/>
      <c r="L60" s="749"/>
      <c r="M60" s="749"/>
      <c r="N60" s="744">
        <f t="shared" si="4"/>
        <v>0</v>
      </c>
      <c r="O60" s="749"/>
      <c r="P60" s="749"/>
      <c r="Q60" s="749"/>
      <c r="R60" s="791">
        <f t="shared" si="1"/>
        <v>1100000</v>
      </c>
    </row>
    <row r="61" spans="1:18" ht="40.5">
      <c r="A61" s="330"/>
      <c r="B61" s="365" t="s">
        <v>137</v>
      </c>
      <c r="C61" s="363" t="s">
        <v>584</v>
      </c>
      <c r="D61" s="358" t="s">
        <v>318</v>
      </c>
      <c r="E61" s="364" t="s">
        <v>585</v>
      </c>
      <c r="F61" s="749">
        <f>F62</f>
        <v>5959426</v>
      </c>
      <c r="G61" s="742">
        <f>F61-J61</f>
        <v>5959426</v>
      </c>
      <c r="H61" s="749">
        <f aca="true" t="shared" si="14" ref="H61:Q61">H62</f>
        <v>0</v>
      </c>
      <c r="I61" s="749">
        <f t="shared" si="14"/>
        <v>0</v>
      </c>
      <c r="J61" s="749">
        <f t="shared" si="14"/>
        <v>0</v>
      </c>
      <c r="K61" s="749">
        <f t="shared" si="14"/>
        <v>399000</v>
      </c>
      <c r="L61" s="749">
        <f t="shared" si="14"/>
        <v>399000</v>
      </c>
      <c r="M61" s="749">
        <f t="shared" si="14"/>
        <v>399000</v>
      </c>
      <c r="N61" s="744">
        <f t="shared" si="4"/>
        <v>0</v>
      </c>
      <c r="O61" s="749">
        <f t="shared" si="14"/>
        <v>0</v>
      </c>
      <c r="P61" s="749">
        <f t="shared" si="14"/>
        <v>0</v>
      </c>
      <c r="Q61" s="749">
        <f t="shared" si="14"/>
        <v>399000</v>
      </c>
      <c r="R61" s="791">
        <f t="shared" si="1"/>
        <v>6358426</v>
      </c>
    </row>
    <row r="62" spans="1:18" ht="59.25" customHeight="1">
      <c r="A62" s="330"/>
      <c r="B62" s="366" t="s">
        <v>127</v>
      </c>
      <c r="C62" s="361" t="s">
        <v>582</v>
      </c>
      <c r="D62" s="367" t="s">
        <v>711</v>
      </c>
      <c r="E62" s="351" t="s">
        <v>583</v>
      </c>
      <c r="F62" s="749">
        <v>5959426</v>
      </c>
      <c r="G62" s="742">
        <f>F62-J62</f>
        <v>5959426</v>
      </c>
      <c r="H62" s="752"/>
      <c r="I62" s="752"/>
      <c r="J62" s="752"/>
      <c r="K62" s="752">
        <v>399000</v>
      </c>
      <c r="L62" s="752">
        <v>399000</v>
      </c>
      <c r="M62" s="752">
        <v>399000</v>
      </c>
      <c r="N62" s="744">
        <f t="shared" si="4"/>
        <v>0</v>
      </c>
      <c r="O62" s="752"/>
      <c r="P62" s="752"/>
      <c r="Q62" s="752">
        <v>399000</v>
      </c>
      <c r="R62" s="791">
        <f t="shared" si="1"/>
        <v>6358426</v>
      </c>
    </row>
    <row r="63" spans="1:18" ht="39.75" customHeight="1" hidden="1">
      <c r="A63" s="330"/>
      <c r="B63" s="328" t="s">
        <v>318</v>
      </c>
      <c r="C63" s="368" t="s">
        <v>41</v>
      </c>
      <c r="D63" s="328" t="s">
        <v>318</v>
      </c>
      <c r="E63" s="360" t="s">
        <v>42</v>
      </c>
      <c r="F63" s="749">
        <f>F64</f>
        <v>0</v>
      </c>
      <c r="G63" s="742">
        <f>F63-J63</f>
        <v>0</v>
      </c>
      <c r="H63" s="749">
        <f aca="true" t="shared" si="15" ref="H63:Q63">H64</f>
        <v>0</v>
      </c>
      <c r="I63" s="749">
        <f t="shared" si="15"/>
        <v>0</v>
      </c>
      <c r="J63" s="749">
        <f t="shared" si="15"/>
        <v>0</v>
      </c>
      <c r="K63" s="749">
        <f t="shared" si="15"/>
        <v>0</v>
      </c>
      <c r="L63" s="749"/>
      <c r="M63" s="749"/>
      <c r="N63" s="744">
        <f t="shared" si="4"/>
        <v>0</v>
      </c>
      <c r="O63" s="749">
        <f t="shared" si="15"/>
        <v>0</v>
      </c>
      <c r="P63" s="749">
        <f t="shared" si="15"/>
        <v>0</v>
      </c>
      <c r="Q63" s="749">
        <f t="shared" si="15"/>
        <v>0</v>
      </c>
      <c r="R63" s="791">
        <f t="shared" si="1"/>
        <v>0</v>
      </c>
    </row>
    <row r="64" spans="1:18" ht="42" customHeight="1" hidden="1">
      <c r="A64" s="330"/>
      <c r="B64" s="366" t="s">
        <v>43</v>
      </c>
      <c r="C64" s="361" t="s">
        <v>44</v>
      </c>
      <c r="D64" s="367" t="s">
        <v>712</v>
      </c>
      <c r="E64" s="351" t="s">
        <v>328</v>
      </c>
      <c r="F64" s="749"/>
      <c r="G64" s="752"/>
      <c r="H64" s="752"/>
      <c r="I64" s="752"/>
      <c r="J64" s="752"/>
      <c r="K64" s="749"/>
      <c r="L64" s="749"/>
      <c r="M64" s="749"/>
      <c r="N64" s="744">
        <f t="shared" si="4"/>
        <v>0</v>
      </c>
      <c r="O64" s="749"/>
      <c r="P64" s="749"/>
      <c r="Q64" s="749"/>
      <c r="R64" s="791">
        <f t="shared" si="1"/>
        <v>0</v>
      </c>
    </row>
    <row r="65" spans="1:18" ht="82.5" customHeight="1">
      <c r="A65" s="330"/>
      <c r="B65" s="366" t="s">
        <v>127</v>
      </c>
      <c r="C65" s="361" t="s">
        <v>582</v>
      </c>
      <c r="D65" s="367" t="s">
        <v>711</v>
      </c>
      <c r="E65" s="351" t="s">
        <v>854</v>
      </c>
      <c r="F65" s="749">
        <v>250000</v>
      </c>
      <c r="G65" s="742">
        <f>F65-J65</f>
        <v>250000</v>
      </c>
      <c r="H65" s="752"/>
      <c r="I65" s="752"/>
      <c r="J65" s="752"/>
      <c r="K65" s="749"/>
      <c r="L65" s="749"/>
      <c r="M65" s="749"/>
      <c r="N65" s="744"/>
      <c r="O65" s="749"/>
      <c r="P65" s="749"/>
      <c r="Q65" s="749"/>
      <c r="R65" s="791">
        <f t="shared" si="1"/>
        <v>250000</v>
      </c>
    </row>
    <row r="66" spans="1:18" ht="42" customHeight="1">
      <c r="A66" s="330"/>
      <c r="B66" s="366"/>
      <c r="C66" s="368" t="s">
        <v>768</v>
      </c>
      <c r="D66" s="359" t="s">
        <v>318</v>
      </c>
      <c r="E66" s="357" t="s">
        <v>769</v>
      </c>
      <c r="F66" s="749">
        <f>F67</f>
        <v>1252416</v>
      </c>
      <c r="G66" s="740">
        <f>F66-J66</f>
        <v>1252416</v>
      </c>
      <c r="H66" s="752"/>
      <c r="I66" s="752"/>
      <c r="J66" s="752"/>
      <c r="K66" s="749"/>
      <c r="L66" s="749"/>
      <c r="M66" s="749"/>
      <c r="N66" s="744"/>
      <c r="O66" s="749"/>
      <c r="P66" s="749"/>
      <c r="Q66" s="749"/>
      <c r="R66" s="791">
        <f t="shared" si="1"/>
        <v>1252416</v>
      </c>
    </row>
    <row r="67" spans="1:18" ht="88.5" customHeight="1">
      <c r="A67" s="330"/>
      <c r="B67" s="366" t="s">
        <v>836</v>
      </c>
      <c r="C67" s="361" t="s">
        <v>770</v>
      </c>
      <c r="D67" s="367" t="s">
        <v>771</v>
      </c>
      <c r="E67" s="351" t="s">
        <v>772</v>
      </c>
      <c r="F67" s="749">
        <v>1252416</v>
      </c>
      <c r="G67" s="742">
        <f>F67-J67</f>
        <v>1252416</v>
      </c>
      <c r="H67" s="752"/>
      <c r="I67" s="752"/>
      <c r="J67" s="752"/>
      <c r="K67" s="749"/>
      <c r="L67" s="749"/>
      <c r="M67" s="749"/>
      <c r="N67" s="744"/>
      <c r="O67" s="749"/>
      <c r="P67" s="749"/>
      <c r="Q67" s="749"/>
      <c r="R67" s="791">
        <f t="shared" si="1"/>
        <v>1252416</v>
      </c>
    </row>
    <row r="68" spans="1:18" s="323" customFormat="1" ht="42" customHeight="1">
      <c r="A68" s="324"/>
      <c r="B68" s="417"/>
      <c r="C68" s="368" t="s">
        <v>41</v>
      </c>
      <c r="D68" s="418"/>
      <c r="E68" s="357" t="s">
        <v>404</v>
      </c>
      <c r="F68" s="749">
        <f>F69+F71+F70</f>
        <v>55720</v>
      </c>
      <c r="G68" s="740">
        <f aca="true" t="shared" si="16" ref="G68:G79">F68-J68</f>
        <v>55720</v>
      </c>
      <c r="H68" s="749"/>
      <c r="I68" s="749"/>
      <c r="J68" s="749"/>
      <c r="K68" s="749">
        <f>K69+K71+K72+K70</f>
        <v>114500</v>
      </c>
      <c r="L68" s="749">
        <f>L69+L71+L72+L70</f>
        <v>0</v>
      </c>
      <c r="M68" s="749">
        <f>M69+M71+M72+M70</f>
        <v>0</v>
      </c>
      <c r="N68" s="741">
        <f t="shared" si="4"/>
        <v>114500</v>
      </c>
      <c r="O68" s="749"/>
      <c r="P68" s="749"/>
      <c r="Q68" s="749">
        <f>Q69+Q71+Q72+Q70</f>
        <v>0</v>
      </c>
      <c r="R68" s="791">
        <f t="shared" si="1"/>
        <v>170220</v>
      </c>
    </row>
    <row r="69" spans="1:18" s="323" customFormat="1" ht="42" customHeight="1">
      <c r="A69" s="324"/>
      <c r="B69" s="152" t="s">
        <v>43</v>
      </c>
      <c r="C69" s="133" t="s">
        <v>44</v>
      </c>
      <c r="D69" s="153" t="s">
        <v>712</v>
      </c>
      <c r="E69" s="351" t="s">
        <v>328</v>
      </c>
      <c r="F69" s="749">
        <v>30000</v>
      </c>
      <c r="G69" s="742">
        <f t="shared" si="16"/>
        <v>30000</v>
      </c>
      <c r="H69" s="749"/>
      <c r="I69" s="749"/>
      <c r="J69" s="749"/>
      <c r="K69" s="749"/>
      <c r="L69" s="749"/>
      <c r="M69" s="749"/>
      <c r="N69" s="744">
        <f t="shared" si="4"/>
        <v>0</v>
      </c>
      <c r="O69" s="749"/>
      <c r="P69" s="749"/>
      <c r="Q69" s="749"/>
      <c r="R69" s="791">
        <f t="shared" si="1"/>
        <v>30000</v>
      </c>
    </row>
    <row r="70" spans="1:18" s="323" customFormat="1" ht="42" customHeight="1" hidden="1">
      <c r="A70" s="324"/>
      <c r="B70" s="152" t="s">
        <v>818</v>
      </c>
      <c r="C70" s="133" t="s">
        <v>819</v>
      </c>
      <c r="D70" s="153" t="s">
        <v>669</v>
      </c>
      <c r="E70" s="351" t="s">
        <v>820</v>
      </c>
      <c r="F70" s="749"/>
      <c r="G70" s="742"/>
      <c r="H70" s="749"/>
      <c r="I70" s="749"/>
      <c r="J70" s="749"/>
      <c r="K70" s="752"/>
      <c r="L70" s="752"/>
      <c r="M70" s="752"/>
      <c r="N70" s="744"/>
      <c r="O70" s="749"/>
      <c r="P70" s="749"/>
      <c r="Q70" s="752"/>
      <c r="R70" s="791">
        <f t="shared" si="1"/>
        <v>0</v>
      </c>
    </row>
    <row r="71" spans="1:18" ht="42" customHeight="1">
      <c r="A71" s="330"/>
      <c r="B71" s="366" t="s">
        <v>128</v>
      </c>
      <c r="C71" s="361" t="s">
        <v>403</v>
      </c>
      <c r="D71" s="367" t="s">
        <v>669</v>
      </c>
      <c r="E71" s="351" t="s">
        <v>405</v>
      </c>
      <c r="F71" s="749">
        <v>25720</v>
      </c>
      <c r="G71" s="742">
        <f t="shared" si="16"/>
        <v>25720</v>
      </c>
      <c r="H71" s="752"/>
      <c r="I71" s="752"/>
      <c r="J71" s="752"/>
      <c r="K71" s="749"/>
      <c r="L71" s="749"/>
      <c r="M71" s="749"/>
      <c r="N71" s="744">
        <f t="shared" si="4"/>
        <v>0</v>
      </c>
      <c r="O71" s="749"/>
      <c r="P71" s="749"/>
      <c r="Q71" s="749"/>
      <c r="R71" s="791">
        <f t="shared" si="1"/>
        <v>25720</v>
      </c>
    </row>
    <row r="72" spans="1:18" ht="183" customHeight="1">
      <c r="A72" s="330"/>
      <c r="B72" s="366" t="s">
        <v>129</v>
      </c>
      <c r="C72" s="361" t="s">
        <v>487</v>
      </c>
      <c r="D72" s="367" t="s">
        <v>669</v>
      </c>
      <c r="E72" s="855" t="s">
        <v>488</v>
      </c>
      <c r="F72" s="752"/>
      <c r="G72" s="742"/>
      <c r="H72" s="752"/>
      <c r="I72" s="752"/>
      <c r="J72" s="752"/>
      <c r="K72" s="752">
        <v>114500</v>
      </c>
      <c r="L72" s="749"/>
      <c r="M72" s="749"/>
      <c r="N72" s="744">
        <f t="shared" si="4"/>
        <v>114500</v>
      </c>
      <c r="O72" s="749"/>
      <c r="P72" s="749"/>
      <c r="Q72" s="749"/>
      <c r="R72" s="791">
        <f t="shared" si="1"/>
        <v>114500</v>
      </c>
    </row>
    <row r="73" spans="1:18" ht="62.25" customHeight="1">
      <c r="A73" s="330"/>
      <c r="B73" s="328" t="s">
        <v>318</v>
      </c>
      <c r="C73" s="368" t="s">
        <v>45</v>
      </c>
      <c r="D73" s="328" t="s">
        <v>318</v>
      </c>
      <c r="E73" s="360" t="s">
        <v>46</v>
      </c>
      <c r="F73" s="749">
        <f>F74+F75</f>
        <v>4492000</v>
      </c>
      <c r="G73" s="740">
        <f t="shared" si="16"/>
        <v>4492000</v>
      </c>
      <c r="H73" s="749">
        <f aca="true" t="shared" si="17" ref="H73:Q73">H74+H75</f>
        <v>2135000</v>
      </c>
      <c r="I73" s="749">
        <f t="shared" si="17"/>
        <v>52000</v>
      </c>
      <c r="J73" s="749">
        <f t="shared" si="17"/>
        <v>0</v>
      </c>
      <c r="K73" s="749">
        <f t="shared" si="17"/>
        <v>120000</v>
      </c>
      <c r="L73" s="749">
        <f t="shared" si="17"/>
        <v>120000</v>
      </c>
      <c r="M73" s="749">
        <f t="shared" si="17"/>
        <v>120000</v>
      </c>
      <c r="N73" s="744">
        <f t="shared" si="4"/>
        <v>0</v>
      </c>
      <c r="O73" s="749">
        <f t="shared" si="17"/>
        <v>0</v>
      </c>
      <c r="P73" s="749">
        <f t="shared" si="17"/>
        <v>0</v>
      </c>
      <c r="Q73" s="749">
        <f t="shared" si="17"/>
        <v>120000</v>
      </c>
      <c r="R73" s="791">
        <f t="shared" si="1"/>
        <v>4612000</v>
      </c>
    </row>
    <row r="74" spans="1:18" ht="60" customHeight="1">
      <c r="A74" s="330"/>
      <c r="B74" s="366" t="s">
        <v>134</v>
      </c>
      <c r="C74" s="331" t="s">
        <v>47</v>
      </c>
      <c r="D74" s="331" t="s">
        <v>713</v>
      </c>
      <c r="E74" s="369" t="s">
        <v>48</v>
      </c>
      <c r="F74" s="749">
        <v>1635000</v>
      </c>
      <c r="G74" s="742">
        <f t="shared" si="16"/>
        <v>1635000</v>
      </c>
      <c r="H74" s="752"/>
      <c r="I74" s="752">
        <v>20000</v>
      </c>
      <c r="J74" s="752"/>
      <c r="K74" s="752">
        <v>120000</v>
      </c>
      <c r="L74" s="752">
        <v>120000</v>
      </c>
      <c r="M74" s="752">
        <v>120000</v>
      </c>
      <c r="N74" s="744">
        <f t="shared" si="4"/>
        <v>0</v>
      </c>
      <c r="O74" s="752"/>
      <c r="P74" s="752"/>
      <c r="Q74" s="752">
        <v>120000</v>
      </c>
      <c r="R74" s="791">
        <f t="shared" si="1"/>
        <v>1755000</v>
      </c>
    </row>
    <row r="75" spans="1:18" ht="51" customHeight="1">
      <c r="A75" s="330"/>
      <c r="B75" s="366" t="s">
        <v>130</v>
      </c>
      <c r="C75" s="331" t="s">
        <v>212</v>
      </c>
      <c r="D75" s="75" t="s">
        <v>713</v>
      </c>
      <c r="E75" s="369" t="s">
        <v>213</v>
      </c>
      <c r="F75" s="749">
        <v>2857000</v>
      </c>
      <c r="G75" s="742">
        <f t="shared" si="16"/>
        <v>2857000</v>
      </c>
      <c r="H75" s="752">
        <v>2135000</v>
      </c>
      <c r="I75" s="752">
        <v>32000</v>
      </c>
      <c r="J75" s="752"/>
      <c r="K75" s="752"/>
      <c r="L75" s="752"/>
      <c r="M75" s="752"/>
      <c r="N75" s="744">
        <f t="shared" si="4"/>
        <v>0</v>
      </c>
      <c r="O75" s="752"/>
      <c r="P75" s="752"/>
      <c r="Q75" s="752"/>
      <c r="R75" s="791">
        <f t="shared" si="1"/>
        <v>2857000</v>
      </c>
    </row>
    <row r="76" spans="1:18" s="323" customFormat="1" ht="33" customHeight="1">
      <c r="A76" s="324"/>
      <c r="B76" s="417"/>
      <c r="C76" s="327" t="s">
        <v>549</v>
      </c>
      <c r="D76" s="327"/>
      <c r="E76" s="564" t="s">
        <v>550</v>
      </c>
      <c r="F76" s="749">
        <f>F77+F78+F79</f>
        <v>900000</v>
      </c>
      <c r="G76" s="742">
        <f t="shared" si="16"/>
        <v>900000</v>
      </c>
      <c r="H76" s="749"/>
      <c r="I76" s="749"/>
      <c r="J76" s="749"/>
      <c r="K76" s="749"/>
      <c r="L76" s="749"/>
      <c r="M76" s="749"/>
      <c r="N76" s="744">
        <f t="shared" si="4"/>
        <v>0</v>
      </c>
      <c r="O76" s="749"/>
      <c r="P76" s="749"/>
      <c r="Q76" s="749"/>
      <c r="R76" s="791">
        <f t="shared" si="1"/>
        <v>900000</v>
      </c>
    </row>
    <row r="77" spans="1:18" ht="50.25" customHeight="1">
      <c r="A77" s="330"/>
      <c r="B77" s="366" t="s">
        <v>131</v>
      </c>
      <c r="C77" s="331" t="s">
        <v>551</v>
      </c>
      <c r="D77" s="331" t="s">
        <v>552</v>
      </c>
      <c r="E77" s="369" t="s">
        <v>553</v>
      </c>
      <c r="F77" s="749">
        <v>180000</v>
      </c>
      <c r="G77" s="742">
        <f t="shared" si="16"/>
        <v>180000</v>
      </c>
      <c r="H77" s="752"/>
      <c r="I77" s="752"/>
      <c r="J77" s="752"/>
      <c r="K77" s="752"/>
      <c r="L77" s="752"/>
      <c r="M77" s="752"/>
      <c r="N77" s="744">
        <f t="shared" si="4"/>
        <v>0</v>
      </c>
      <c r="O77" s="752"/>
      <c r="P77" s="752"/>
      <c r="Q77" s="752"/>
      <c r="R77" s="791">
        <f t="shared" si="1"/>
        <v>180000</v>
      </c>
    </row>
    <row r="78" spans="1:18" ht="33.75" customHeight="1">
      <c r="A78" s="330"/>
      <c r="B78" s="366" t="s">
        <v>132</v>
      </c>
      <c r="C78" s="331" t="s">
        <v>532</v>
      </c>
      <c r="D78" s="331" t="s">
        <v>552</v>
      </c>
      <c r="E78" s="332" t="s">
        <v>533</v>
      </c>
      <c r="F78" s="749"/>
      <c r="G78" s="742">
        <f t="shared" si="16"/>
        <v>0</v>
      </c>
      <c r="H78" s="752"/>
      <c r="I78" s="752"/>
      <c r="J78" s="752"/>
      <c r="K78" s="752"/>
      <c r="L78" s="752"/>
      <c r="M78" s="752"/>
      <c r="N78" s="744"/>
      <c r="O78" s="752"/>
      <c r="P78" s="752"/>
      <c r="Q78" s="752"/>
      <c r="R78" s="791">
        <f t="shared" si="1"/>
        <v>0</v>
      </c>
    </row>
    <row r="79" spans="1:18" ht="37.5" customHeight="1">
      <c r="A79" s="330"/>
      <c r="B79" s="366" t="s">
        <v>791</v>
      </c>
      <c r="C79" s="331" t="s">
        <v>789</v>
      </c>
      <c r="D79" s="331" t="s">
        <v>552</v>
      </c>
      <c r="E79" s="332" t="s">
        <v>790</v>
      </c>
      <c r="F79" s="749">
        <v>720000</v>
      </c>
      <c r="G79" s="742">
        <f t="shared" si="16"/>
        <v>720000</v>
      </c>
      <c r="H79" s="752"/>
      <c r="I79" s="752"/>
      <c r="J79" s="752"/>
      <c r="K79" s="752"/>
      <c r="L79" s="752"/>
      <c r="M79" s="752"/>
      <c r="N79" s="744"/>
      <c r="O79" s="752"/>
      <c r="P79" s="752"/>
      <c r="Q79" s="752"/>
      <c r="R79" s="791">
        <f t="shared" si="1"/>
        <v>720000</v>
      </c>
    </row>
    <row r="80" spans="1:18" s="323" customFormat="1" ht="44.25" customHeight="1">
      <c r="A80" s="324"/>
      <c r="B80" s="328" t="s">
        <v>318</v>
      </c>
      <c r="C80" s="370" t="s">
        <v>54</v>
      </c>
      <c r="D80" s="328" t="s">
        <v>318</v>
      </c>
      <c r="E80" s="371" t="s">
        <v>55</v>
      </c>
      <c r="F80" s="740">
        <f>F81</f>
        <v>0</v>
      </c>
      <c r="G80" s="740">
        <f aca="true" t="shared" si="18" ref="G80:Q80">G81</f>
        <v>0</v>
      </c>
      <c r="H80" s="740">
        <f t="shared" si="18"/>
        <v>0</v>
      </c>
      <c r="I80" s="740">
        <f t="shared" si="18"/>
        <v>0</v>
      </c>
      <c r="J80" s="740">
        <f t="shared" si="18"/>
        <v>0</v>
      </c>
      <c r="K80" s="740">
        <f t="shared" si="18"/>
        <v>651200</v>
      </c>
      <c r="L80" s="740">
        <f t="shared" si="18"/>
        <v>0</v>
      </c>
      <c r="M80" s="740">
        <f t="shared" si="18"/>
        <v>0</v>
      </c>
      <c r="N80" s="741">
        <f t="shared" si="4"/>
        <v>203200</v>
      </c>
      <c r="O80" s="740">
        <f t="shared" si="18"/>
        <v>0</v>
      </c>
      <c r="P80" s="740">
        <f t="shared" si="18"/>
        <v>0</v>
      </c>
      <c r="Q80" s="740">
        <f t="shared" si="18"/>
        <v>448000</v>
      </c>
      <c r="R80" s="791">
        <f t="shared" si="1"/>
        <v>651200</v>
      </c>
    </row>
    <row r="81" spans="1:18" ht="42.75" customHeight="1">
      <c r="A81" s="330"/>
      <c r="B81" s="331" t="s">
        <v>133</v>
      </c>
      <c r="C81" s="331" t="s">
        <v>345</v>
      </c>
      <c r="D81" s="331" t="s">
        <v>329</v>
      </c>
      <c r="E81" s="332" t="s">
        <v>346</v>
      </c>
      <c r="F81" s="740"/>
      <c r="G81" s="742"/>
      <c r="H81" s="742"/>
      <c r="I81" s="742"/>
      <c r="J81" s="742"/>
      <c r="K81" s="740">
        <v>651200</v>
      </c>
      <c r="L81" s="740"/>
      <c r="M81" s="740"/>
      <c r="N81" s="744">
        <f t="shared" si="4"/>
        <v>203200</v>
      </c>
      <c r="O81" s="742"/>
      <c r="P81" s="742"/>
      <c r="Q81" s="742">
        <v>448000</v>
      </c>
      <c r="R81" s="791">
        <f t="shared" si="1"/>
        <v>651200</v>
      </c>
    </row>
    <row r="82" spans="1:18" s="930" customFormat="1" ht="54" customHeight="1">
      <c r="A82" s="928"/>
      <c r="B82" s="856" t="s">
        <v>72</v>
      </c>
      <c r="C82" s="856"/>
      <c r="D82" s="856"/>
      <c r="E82" s="924" t="s">
        <v>57</v>
      </c>
      <c r="F82" s="929">
        <f>F83</f>
        <v>121628024.77</v>
      </c>
      <c r="G82" s="929">
        <f aca="true" t="shared" si="19" ref="G82:Q82">G83</f>
        <v>121628024.77</v>
      </c>
      <c r="H82" s="929">
        <f t="shared" si="19"/>
        <v>80027099</v>
      </c>
      <c r="I82" s="929">
        <f t="shared" si="19"/>
        <v>16276282</v>
      </c>
      <c r="J82" s="929">
        <f t="shared" si="19"/>
        <v>0</v>
      </c>
      <c r="K82" s="929">
        <f t="shared" si="19"/>
        <v>2237593</v>
      </c>
      <c r="L82" s="929">
        <f t="shared" si="19"/>
        <v>1527593</v>
      </c>
      <c r="M82" s="929">
        <f t="shared" si="19"/>
        <v>1527593</v>
      </c>
      <c r="N82" s="793">
        <f t="shared" si="4"/>
        <v>710000</v>
      </c>
      <c r="O82" s="929">
        <f t="shared" si="19"/>
        <v>0</v>
      </c>
      <c r="P82" s="929">
        <f t="shared" si="19"/>
        <v>0</v>
      </c>
      <c r="Q82" s="929">
        <f t="shared" si="19"/>
        <v>1527593</v>
      </c>
      <c r="R82" s="791">
        <f t="shared" si="1"/>
        <v>123865617.77</v>
      </c>
    </row>
    <row r="83" spans="1:18" s="930" customFormat="1" ht="55.5" customHeight="1">
      <c r="A83" s="928"/>
      <c r="B83" s="926" t="s">
        <v>73</v>
      </c>
      <c r="C83" s="926"/>
      <c r="D83" s="926"/>
      <c r="E83" s="931" t="s">
        <v>57</v>
      </c>
      <c r="F83" s="794">
        <f>F84+F86+F110+F115+F121+F109+F127</f>
        <v>121628024.77</v>
      </c>
      <c r="G83" s="794">
        <f>G84+G86+G110+G115+G121+G109+G127</f>
        <v>121628024.77</v>
      </c>
      <c r="H83" s="794">
        <f>H84+H86+H110+H115+H121</f>
        <v>80027099</v>
      </c>
      <c r="I83" s="794">
        <f>I84+I86+I110+I115+I121</f>
        <v>16276282</v>
      </c>
      <c r="J83" s="794">
        <f>J84+J86+J110+J115+J121</f>
        <v>0</v>
      </c>
      <c r="K83" s="794">
        <f>K84+K86+K110+K115+K121+K109+K127</f>
        <v>2237593</v>
      </c>
      <c r="L83" s="794">
        <f>L84+L86+L110+L115+L121+L109+L127</f>
        <v>1527593</v>
      </c>
      <c r="M83" s="794">
        <f>M84+M86+M110+M115+M121+M109+M127</f>
        <v>1527593</v>
      </c>
      <c r="N83" s="793">
        <f t="shared" si="4"/>
        <v>710000</v>
      </c>
      <c r="O83" s="794">
        <f>O84+O86+O110+O115+O121+O124</f>
        <v>0</v>
      </c>
      <c r="P83" s="794">
        <f>P84+P86+P110+P115+P121+P124</f>
        <v>0</v>
      </c>
      <c r="Q83" s="794">
        <f>Q84+Q86+Q110+Q115+Q121+Q109+Q127</f>
        <v>1527593</v>
      </c>
      <c r="R83" s="794">
        <f>R84+R86+R110+R115+R121+R124</f>
        <v>122985133.41</v>
      </c>
    </row>
    <row r="84" spans="1:18" ht="34.5" customHeight="1">
      <c r="A84" s="330"/>
      <c r="B84" s="326" t="s">
        <v>318</v>
      </c>
      <c r="C84" s="327" t="s">
        <v>319</v>
      </c>
      <c r="D84" s="326" t="s">
        <v>318</v>
      </c>
      <c r="E84" s="329" t="s">
        <v>264</v>
      </c>
      <c r="F84" s="754">
        <f>F85</f>
        <v>728000</v>
      </c>
      <c r="G84" s="742">
        <f aca="true" t="shared" si="20" ref="G84:G92">F84-J84</f>
        <v>728000</v>
      </c>
      <c r="H84" s="754">
        <f aca="true" t="shared" si="21" ref="H84:Q84">H85</f>
        <v>571000</v>
      </c>
      <c r="I84" s="755">
        <f t="shared" si="21"/>
        <v>0</v>
      </c>
      <c r="J84" s="754">
        <f t="shared" si="21"/>
        <v>0</v>
      </c>
      <c r="K84" s="754">
        <f t="shared" si="21"/>
        <v>0</v>
      </c>
      <c r="L84" s="754"/>
      <c r="M84" s="754"/>
      <c r="N84" s="744">
        <f t="shared" si="4"/>
        <v>0</v>
      </c>
      <c r="O84" s="754">
        <f t="shared" si="21"/>
        <v>0</v>
      </c>
      <c r="P84" s="754">
        <f t="shared" si="21"/>
        <v>0</v>
      </c>
      <c r="Q84" s="754">
        <f t="shared" si="21"/>
        <v>0</v>
      </c>
      <c r="R84" s="791">
        <f t="shared" si="1"/>
        <v>728000</v>
      </c>
    </row>
    <row r="85" spans="1:18" ht="69.75" customHeight="1">
      <c r="A85" s="330"/>
      <c r="B85" s="331" t="s">
        <v>74</v>
      </c>
      <c r="C85" s="331" t="s">
        <v>75</v>
      </c>
      <c r="D85" s="331" t="s">
        <v>705</v>
      </c>
      <c r="E85" s="332" t="s">
        <v>447</v>
      </c>
      <c r="F85" s="754">
        <v>728000</v>
      </c>
      <c r="G85" s="742">
        <f t="shared" si="20"/>
        <v>728000</v>
      </c>
      <c r="H85" s="750">
        <v>571000</v>
      </c>
      <c r="I85" s="756"/>
      <c r="J85" s="754"/>
      <c r="K85" s="750"/>
      <c r="L85" s="750"/>
      <c r="M85" s="750"/>
      <c r="N85" s="744">
        <f t="shared" si="4"/>
        <v>0</v>
      </c>
      <c r="O85" s="750"/>
      <c r="P85" s="750"/>
      <c r="Q85" s="750"/>
      <c r="R85" s="791">
        <f t="shared" si="1"/>
        <v>728000</v>
      </c>
    </row>
    <row r="86" spans="1:18" ht="27" customHeight="1">
      <c r="A86" s="330"/>
      <c r="B86" s="326" t="s">
        <v>318</v>
      </c>
      <c r="C86" s="327" t="s">
        <v>281</v>
      </c>
      <c r="D86" s="326" t="s">
        <v>318</v>
      </c>
      <c r="E86" s="329" t="s">
        <v>282</v>
      </c>
      <c r="F86" s="754">
        <f>F87+F88+F92+F98+F100+F103+F107+F108</f>
        <v>117713702.41</v>
      </c>
      <c r="G86" s="740">
        <f t="shared" si="20"/>
        <v>117713702.41</v>
      </c>
      <c r="H86" s="754">
        <f>H87+H88+H92+H98+H100+H103+H107+H108+H109</f>
        <v>78238099</v>
      </c>
      <c r="I86" s="754">
        <f>I87+I88+I92+I98+I100+I103+I107+I108</f>
        <v>15662634</v>
      </c>
      <c r="J86" s="754">
        <f>J87+J88+J98+J99+J100</f>
        <v>0</v>
      </c>
      <c r="K86" s="754">
        <f>K87+K88+K92+K98+K100+K103+K107+K108</f>
        <v>2194593</v>
      </c>
      <c r="L86" s="754">
        <f>L87+L88+L92+L98+L100+L103+L107+L108</f>
        <v>1484593</v>
      </c>
      <c r="M86" s="754">
        <f>M87+M88+M92+M98+M100+M103+M107+M108</f>
        <v>1484593</v>
      </c>
      <c r="N86" s="744">
        <f t="shared" si="4"/>
        <v>710000</v>
      </c>
      <c r="O86" s="754">
        <f>O87+O88+O92+O98+O100+O103+O107+O108</f>
        <v>0</v>
      </c>
      <c r="P86" s="754">
        <f>P87+P88+P92+P98+P100+P103+P107+P108</f>
        <v>0</v>
      </c>
      <c r="Q86" s="754">
        <f>Q87+Q88+Q92+Q98+Q100+Q103+Q107+Q108</f>
        <v>1484593</v>
      </c>
      <c r="R86" s="791">
        <f t="shared" si="1"/>
        <v>119908295.41</v>
      </c>
    </row>
    <row r="87" spans="1:18" ht="33.75" customHeight="1">
      <c r="A87" s="330"/>
      <c r="B87" s="343" t="s">
        <v>237</v>
      </c>
      <c r="C87" s="343" t="s">
        <v>67</v>
      </c>
      <c r="D87" s="343" t="s">
        <v>58</v>
      </c>
      <c r="E87" s="351" t="s">
        <v>238</v>
      </c>
      <c r="F87" s="749">
        <v>9829024</v>
      </c>
      <c r="G87" s="742">
        <f t="shared" si="20"/>
        <v>9829024</v>
      </c>
      <c r="H87" s="752">
        <v>5563500</v>
      </c>
      <c r="I87" s="752">
        <v>2116031</v>
      </c>
      <c r="J87" s="757"/>
      <c r="K87" s="749">
        <v>476698</v>
      </c>
      <c r="L87" s="749">
        <v>226698</v>
      </c>
      <c r="M87" s="749">
        <v>226698</v>
      </c>
      <c r="N87" s="744">
        <f t="shared" si="4"/>
        <v>250000</v>
      </c>
      <c r="O87" s="752">
        <v>0</v>
      </c>
      <c r="P87" s="752"/>
      <c r="Q87" s="751">
        <v>226698</v>
      </c>
      <c r="R87" s="791">
        <f t="shared" si="1"/>
        <v>10305722</v>
      </c>
    </row>
    <row r="88" spans="1:18" s="323" customFormat="1" ht="61.5" customHeight="1">
      <c r="A88" s="324"/>
      <c r="B88" s="348" t="s">
        <v>239</v>
      </c>
      <c r="C88" s="348" t="s">
        <v>283</v>
      </c>
      <c r="D88" s="326" t="s">
        <v>318</v>
      </c>
      <c r="E88" s="357" t="s">
        <v>431</v>
      </c>
      <c r="F88" s="749">
        <f>F89</f>
        <v>45089649</v>
      </c>
      <c r="G88" s="740">
        <f t="shared" si="20"/>
        <v>45089649</v>
      </c>
      <c r="H88" s="749">
        <f>H89</f>
        <v>22276500</v>
      </c>
      <c r="I88" s="749">
        <f>I89</f>
        <v>12762750</v>
      </c>
      <c r="J88" s="758"/>
      <c r="K88" s="749">
        <f>K89</f>
        <v>1478635</v>
      </c>
      <c r="L88" s="749">
        <f>L89</f>
        <v>1028635</v>
      </c>
      <c r="M88" s="749">
        <f>M89</f>
        <v>1028635</v>
      </c>
      <c r="N88" s="744">
        <f t="shared" si="4"/>
        <v>450000</v>
      </c>
      <c r="O88" s="749">
        <f>O89</f>
        <v>0</v>
      </c>
      <c r="P88" s="749">
        <f>P89</f>
        <v>0</v>
      </c>
      <c r="Q88" s="749">
        <f>Q89</f>
        <v>1028635</v>
      </c>
      <c r="R88" s="791">
        <f>F88+K88</f>
        <v>46568284</v>
      </c>
    </row>
    <row r="89" spans="1:18" s="462" customFormat="1" ht="46.5" customHeight="1">
      <c r="A89" s="459"/>
      <c r="B89" s="460" t="s">
        <v>432</v>
      </c>
      <c r="C89" s="460" t="s">
        <v>433</v>
      </c>
      <c r="D89" s="460" t="s">
        <v>59</v>
      </c>
      <c r="E89" s="463" t="s">
        <v>434</v>
      </c>
      <c r="F89" s="759">
        <v>45089649</v>
      </c>
      <c r="G89" s="760">
        <f t="shared" si="20"/>
        <v>45089649</v>
      </c>
      <c r="H89" s="761">
        <v>22276500</v>
      </c>
      <c r="I89" s="762">
        <v>12762750</v>
      </c>
      <c r="J89" s="762"/>
      <c r="K89" s="763">
        <v>1478635</v>
      </c>
      <c r="L89" s="764">
        <v>1028635</v>
      </c>
      <c r="M89" s="764">
        <v>1028635</v>
      </c>
      <c r="N89" s="744">
        <f t="shared" si="4"/>
        <v>450000</v>
      </c>
      <c r="O89" s="763"/>
      <c r="P89" s="763"/>
      <c r="Q89" s="765">
        <v>1028635</v>
      </c>
      <c r="R89" s="791">
        <f>F89+K89</f>
        <v>46568284</v>
      </c>
    </row>
    <row r="90" spans="1:18" s="462" customFormat="1" ht="204.75" customHeight="1">
      <c r="A90" s="459"/>
      <c r="B90" s="460" t="s">
        <v>432</v>
      </c>
      <c r="C90" s="460" t="s">
        <v>433</v>
      </c>
      <c r="D90" s="460" t="s">
        <v>59</v>
      </c>
      <c r="E90" s="534" t="s">
        <v>271</v>
      </c>
      <c r="F90" s="759">
        <v>2220000</v>
      </c>
      <c r="G90" s="760">
        <f t="shared" si="20"/>
        <v>2220000</v>
      </c>
      <c r="H90" s="761"/>
      <c r="I90" s="762">
        <v>2220000</v>
      </c>
      <c r="J90" s="762"/>
      <c r="K90" s="763"/>
      <c r="L90" s="764"/>
      <c r="M90" s="764"/>
      <c r="N90" s="744"/>
      <c r="O90" s="763"/>
      <c r="P90" s="763"/>
      <c r="Q90" s="765"/>
      <c r="R90" s="791">
        <f>F90+K90</f>
        <v>2220000</v>
      </c>
    </row>
    <row r="91" spans="1:18" s="462" customFormat="1" ht="99.75" customHeight="1">
      <c r="A91" s="459"/>
      <c r="B91" s="460" t="s">
        <v>432</v>
      </c>
      <c r="C91" s="460" t="s">
        <v>433</v>
      </c>
      <c r="D91" s="460" t="s">
        <v>59</v>
      </c>
      <c r="E91" s="351" t="s">
        <v>869</v>
      </c>
      <c r="F91" s="759">
        <v>53000</v>
      </c>
      <c r="G91" s="760">
        <f t="shared" si="20"/>
        <v>53000</v>
      </c>
      <c r="H91" s="761"/>
      <c r="I91" s="762"/>
      <c r="J91" s="762"/>
      <c r="K91" s="763"/>
      <c r="L91" s="764"/>
      <c r="M91" s="764"/>
      <c r="N91" s="744"/>
      <c r="O91" s="763"/>
      <c r="P91" s="763"/>
      <c r="Q91" s="765"/>
      <c r="R91" s="791">
        <f>F91+K91</f>
        <v>53000</v>
      </c>
    </row>
    <row r="92" spans="1:18" ht="63.75" customHeight="1">
      <c r="A92" s="330"/>
      <c r="B92" s="348" t="s">
        <v>435</v>
      </c>
      <c r="C92" s="348" t="s">
        <v>64</v>
      </c>
      <c r="D92" s="395" t="s">
        <v>318</v>
      </c>
      <c r="E92" s="357" t="s">
        <v>436</v>
      </c>
      <c r="F92" s="762">
        <f>F94</f>
        <v>51770800</v>
      </c>
      <c r="G92" s="760">
        <f t="shared" si="20"/>
        <v>51770800</v>
      </c>
      <c r="H92" s="761">
        <f aca="true" t="shared" si="22" ref="H92:M92">H94</f>
        <v>42435082</v>
      </c>
      <c r="I92" s="761">
        <f t="shared" si="22"/>
        <v>0</v>
      </c>
      <c r="J92" s="761">
        <f t="shared" si="22"/>
        <v>0</v>
      </c>
      <c r="K92" s="761">
        <f t="shared" si="22"/>
        <v>0</v>
      </c>
      <c r="L92" s="761">
        <f t="shared" si="22"/>
        <v>0</v>
      </c>
      <c r="M92" s="761">
        <f t="shared" si="22"/>
        <v>0</v>
      </c>
      <c r="N92" s="744">
        <f t="shared" si="4"/>
        <v>0</v>
      </c>
      <c r="O92" s="761">
        <f>O94</f>
        <v>0</v>
      </c>
      <c r="P92" s="761">
        <f>P94</f>
        <v>0</v>
      </c>
      <c r="Q92" s="761">
        <f>Q94</f>
        <v>0</v>
      </c>
      <c r="R92" s="793">
        <f t="shared" si="1"/>
        <v>51770800</v>
      </c>
    </row>
    <row r="93" spans="1:18" ht="174.75" customHeight="1" hidden="1">
      <c r="A93" s="330"/>
      <c r="B93" s="374" t="s">
        <v>239</v>
      </c>
      <c r="C93" s="374" t="s">
        <v>283</v>
      </c>
      <c r="D93" s="374" t="s">
        <v>59</v>
      </c>
      <c r="E93" s="375" t="s">
        <v>172</v>
      </c>
      <c r="F93" s="766"/>
      <c r="G93" s="767"/>
      <c r="H93" s="767"/>
      <c r="I93" s="768"/>
      <c r="J93" s="767"/>
      <c r="K93" s="749"/>
      <c r="L93" s="749"/>
      <c r="M93" s="749"/>
      <c r="N93" s="744">
        <f aca="true" t="shared" si="23" ref="N93:N163">K93-Q93</f>
        <v>0</v>
      </c>
      <c r="O93" s="752"/>
      <c r="P93" s="752"/>
      <c r="Q93" s="751"/>
      <c r="R93" s="791"/>
    </row>
    <row r="94" spans="1:18" ht="53.25" customHeight="1">
      <c r="A94" s="330"/>
      <c r="B94" s="460" t="s">
        <v>437</v>
      </c>
      <c r="C94" s="460" t="s">
        <v>438</v>
      </c>
      <c r="D94" s="460" t="s">
        <v>59</v>
      </c>
      <c r="E94" s="463" t="s">
        <v>434</v>
      </c>
      <c r="F94" s="762">
        <v>51770800</v>
      </c>
      <c r="G94" s="760">
        <f>F94-J94</f>
        <v>51770800</v>
      </c>
      <c r="H94" s="761">
        <v>42435082</v>
      </c>
      <c r="I94" s="761"/>
      <c r="J94" s="761"/>
      <c r="K94" s="761"/>
      <c r="L94" s="761"/>
      <c r="M94" s="761"/>
      <c r="N94" s="760">
        <f t="shared" si="23"/>
        <v>0</v>
      </c>
      <c r="O94" s="761"/>
      <c r="P94" s="761"/>
      <c r="Q94" s="761"/>
      <c r="R94" s="791">
        <f>F94+K94</f>
        <v>51770800</v>
      </c>
    </row>
    <row r="95" spans="1:18" ht="174.75" customHeight="1" hidden="1">
      <c r="A95" s="330"/>
      <c r="B95" s="460" t="s">
        <v>239</v>
      </c>
      <c r="C95" s="460" t="s">
        <v>283</v>
      </c>
      <c r="D95" s="460" t="s">
        <v>59</v>
      </c>
      <c r="E95" s="461" t="s">
        <v>173</v>
      </c>
      <c r="F95" s="761"/>
      <c r="G95" s="761"/>
      <c r="H95" s="761"/>
      <c r="I95" s="769"/>
      <c r="J95" s="761"/>
      <c r="K95" s="764"/>
      <c r="L95" s="764"/>
      <c r="M95" s="749"/>
      <c r="N95" s="744">
        <f t="shared" si="23"/>
        <v>0</v>
      </c>
      <c r="O95" s="752"/>
      <c r="P95" s="752"/>
      <c r="Q95" s="751"/>
      <c r="R95" s="791">
        <f t="shared" si="1"/>
        <v>0</v>
      </c>
    </row>
    <row r="96" spans="1:18" ht="174.75" customHeight="1" hidden="1">
      <c r="A96" s="330"/>
      <c r="B96" s="460"/>
      <c r="C96" s="460"/>
      <c r="D96" s="460"/>
      <c r="E96" s="461"/>
      <c r="F96" s="761"/>
      <c r="G96" s="761">
        <f>F96-J96</f>
        <v>0</v>
      </c>
      <c r="H96" s="761"/>
      <c r="I96" s="769"/>
      <c r="J96" s="761"/>
      <c r="K96" s="764"/>
      <c r="L96" s="764"/>
      <c r="M96" s="749"/>
      <c r="N96" s="744">
        <f t="shared" si="23"/>
        <v>0</v>
      </c>
      <c r="O96" s="752"/>
      <c r="P96" s="752"/>
      <c r="Q96" s="751"/>
      <c r="R96" s="791">
        <f t="shared" si="1"/>
        <v>0</v>
      </c>
    </row>
    <row r="97" spans="1:18" s="462" customFormat="1" ht="174.75" customHeight="1" hidden="1">
      <c r="A97" s="459"/>
      <c r="B97" s="460"/>
      <c r="C97" s="460"/>
      <c r="D97" s="460"/>
      <c r="E97" s="461"/>
      <c r="F97" s="761"/>
      <c r="G97" s="761">
        <f>F97-J97</f>
        <v>0</v>
      </c>
      <c r="H97" s="761"/>
      <c r="I97" s="769"/>
      <c r="J97" s="761"/>
      <c r="K97" s="764"/>
      <c r="L97" s="764"/>
      <c r="M97" s="764"/>
      <c r="N97" s="744">
        <f t="shared" si="23"/>
        <v>0</v>
      </c>
      <c r="O97" s="763"/>
      <c r="P97" s="763"/>
      <c r="Q97" s="765"/>
      <c r="R97" s="791">
        <f t="shared" si="1"/>
        <v>0</v>
      </c>
    </row>
    <row r="98" spans="1:18" ht="59.25" customHeight="1">
      <c r="A98" s="330"/>
      <c r="B98" s="362" t="s">
        <v>430</v>
      </c>
      <c r="C98" s="362" t="s">
        <v>65</v>
      </c>
      <c r="D98" s="362" t="s">
        <v>69</v>
      </c>
      <c r="E98" s="464" t="s">
        <v>657</v>
      </c>
      <c r="F98" s="764">
        <v>4141762</v>
      </c>
      <c r="G98" s="760">
        <f>F98-J98</f>
        <v>4141762</v>
      </c>
      <c r="H98" s="763">
        <v>2998000</v>
      </c>
      <c r="I98" s="763">
        <v>330662</v>
      </c>
      <c r="J98" s="761"/>
      <c r="K98" s="764">
        <v>10000</v>
      </c>
      <c r="L98" s="764"/>
      <c r="M98" s="749"/>
      <c r="N98" s="744">
        <f t="shared" si="23"/>
        <v>10000</v>
      </c>
      <c r="O98" s="752"/>
      <c r="P98" s="752"/>
      <c r="Q98" s="751"/>
      <c r="R98" s="791">
        <f aca="true" t="shared" si="24" ref="R98:R147">F98+K98</f>
        <v>4151762</v>
      </c>
    </row>
    <row r="99" spans="1:18" ht="39.75" customHeight="1" hidden="1">
      <c r="A99" s="330"/>
      <c r="B99" s="362" t="s">
        <v>240</v>
      </c>
      <c r="C99" s="362" t="s">
        <v>242</v>
      </c>
      <c r="D99" s="362" t="s">
        <v>60</v>
      </c>
      <c r="E99" s="464" t="s">
        <v>658</v>
      </c>
      <c r="F99" s="764"/>
      <c r="G99" s="760">
        <f>F99-J99</f>
        <v>0</v>
      </c>
      <c r="H99" s="763"/>
      <c r="I99" s="771"/>
      <c r="J99" s="765"/>
      <c r="K99" s="764"/>
      <c r="L99" s="764"/>
      <c r="M99" s="749"/>
      <c r="N99" s="744">
        <f t="shared" si="23"/>
        <v>0</v>
      </c>
      <c r="O99" s="752"/>
      <c r="P99" s="752"/>
      <c r="Q99" s="751"/>
      <c r="R99" s="791">
        <f t="shared" si="24"/>
        <v>0</v>
      </c>
    </row>
    <row r="100" spans="1:18" s="378" customFormat="1" ht="56.25" customHeight="1">
      <c r="A100" s="376"/>
      <c r="B100" s="465" t="s">
        <v>414</v>
      </c>
      <c r="C100" s="465" t="s">
        <v>416</v>
      </c>
      <c r="D100" s="465" t="s">
        <v>318</v>
      </c>
      <c r="E100" s="466" t="s">
        <v>244</v>
      </c>
      <c r="F100" s="764">
        <f>F101+F102</f>
        <v>3962151</v>
      </c>
      <c r="G100" s="764">
        <f aca="true" t="shared" si="25" ref="G100:Q100">G101+G102</f>
        <v>3962151</v>
      </c>
      <c r="H100" s="764">
        <f t="shared" si="25"/>
        <v>2700000</v>
      </c>
      <c r="I100" s="764">
        <f t="shared" si="25"/>
        <v>312401</v>
      </c>
      <c r="J100" s="764">
        <f t="shared" si="25"/>
        <v>0</v>
      </c>
      <c r="K100" s="764">
        <f t="shared" si="25"/>
        <v>154400</v>
      </c>
      <c r="L100" s="764">
        <f t="shared" si="25"/>
        <v>154400</v>
      </c>
      <c r="M100" s="764">
        <f t="shared" si="25"/>
        <v>154400</v>
      </c>
      <c r="N100" s="764">
        <f t="shared" si="25"/>
        <v>0</v>
      </c>
      <c r="O100" s="749">
        <f t="shared" si="25"/>
        <v>0</v>
      </c>
      <c r="P100" s="749">
        <f t="shared" si="25"/>
        <v>0</v>
      </c>
      <c r="Q100" s="749">
        <f t="shared" si="25"/>
        <v>154400</v>
      </c>
      <c r="R100" s="791">
        <f t="shared" si="24"/>
        <v>4116551</v>
      </c>
    </row>
    <row r="101" spans="1:18" s="378" customFormat="1" ht="41.25" customHeight="1">
      <c r="A101" s="376"/>
      <c r="B101" s="362" t="s">
        <v>415</v>
      </c>
      <c r="C101" s="430" t="s">
        <v>417</v>
      </c>
      <c r="D101" s="362" t="s">
        <v>60</v>
      </c>
      <c r="E101" s="467" t="s">
        <v>676</v>
      </c>
      <c r="F101" s="764">
        <v>3953101</v>
      </c>
      <c r="G101" s="760">
        <f aca="true" t="shared" si="26" ref="G101:G120">F101-J101</f>
        <v>3953101</v>
      </c>
      <c r="H101" s="763">
        <v>2700000</v>
      </c>
      <c r="I101" s="763">
        <v>312401</v>
      </c>
      <c r="J101" s="762"/>
      <c r="K101" s="759">
        <v>154400</v>
      </c>
      <c r="L101" s="759">
        <v>154400</v>
      </c>
      <c r="M101" s="754">
        <v>154400</v>
      </c>
      <c r="N101" s="744">
        <f t="shared" si="23"/>
        <v>0</v>
      </c>
      <c r="O101" s="750"/>
      <c r="P101" s="750"/>
      <c r="Q101" s="750">
        <v>154400</v>
      </c>
      <c r="R101" s="793">
        <f t="shared" si="24"/>
        <v>4107501</v>
      </c>
    </row>
    <row r="102" spans="1:18" s="378" customFormat="1" ht="36.75" customHeight="1">
      <c r="A102" s="376"/>
      <c r="B102" s="362" t="s">
        <v>418</v>
      </c>
      <c r="C102" s="430" t="s">
        <v>419</v>
      </c>
      <c r="D102" s="362" t="s">
        <v>60</v>
      </c>
      <c r="E102" s="431" t="s">
        <v>332</v>
      </c>
      <c r="F102" s="764">
        <v>9050</v>
      </c>
      <c r="G102" s="760">
        <f t="shared" si="26"/>
        <v>9050</v>
      </c>
      <c r="H102" s="771"/>
      <c r="I102" s="771"/>
      <c r="J102" s="762"/>
      <c r="K102" s="759"/>
      <c r="L102" s="759"/>
      <c r="M102" s="754"/>
      <c r="N102" s="744">
        <f t="shared" si="23"/>
        <v>0</v>
      </c>
      <c r="O102" s="750"/>
      <c r="P102" s="750"/>
      <c r="Q102" s="750"/>
      <c r="R102" s="791">
        <f t="shared" si="24"/>
        <v>9050</v>
      </c>
    </row>
    <row r="103" spans="1:18" s="378" customFormat="1" ht="50.25" customHeight="1">
      <c r="A103" s="376"/>
      <c r="B103" s="465" t="s">
        <v>240</v>
      </c>
      <c r="C103" s="468" t="s">
        <v>242</v>
      </c>
      <c r="D103" s="469" t="s">
        <v>318</v>
      </c>
      <c r="E103" s="470" t="s">
        <v>203</v>
      </c>
      <c r="F103" s="764">
        <f>F104+F105+F106</f>
        <v>1398546.41</v>
      </c>
      <c r="G103" s="770">
        <f t="shared" si="26"/>
        <v>1398546.41</v>
      </c>
      <c r="H103" s="764">
        <f>H104+H105+H106</f>
        <v>1027661</v>
      </c>
      <c r="I103" s="764">
        <f>I104+I105+I106</f>
        <v>64480</v>
      </c>
      <c r="J103" s="764">
        <f>J104+J105</f>
        <v>0</v>
      </c>
      <c r="K103" s="764">
        <f>K104+K105</f>
        <v>0</v>
      </c>
      <c r="L103" s="764">
        <f>L104+L105</f>
        <v>0</v>
      </c>
      <c r="M103" s="764">
        <f>M104+M105</f>
        <v>0</v>
      </c>
      <c r="N103" s="744">
        <f t="shared" si="23"/>
        <v>0</v>
      </c>
      <c r="O103" s="764">
        <f>O104+O105</f>
        <v>0</v>
      </c>
      <c r="P103" s="764">
        <f>P104+P105</f>
        <v>0</v>
      </c>
      <c r="Q103" s="764">
        <f>Q104+Q105</f>
        <v>0</v>
      </c>
      <c r="R103" s="793">
        <f t="shared" si="24"/>
        <v>1398546.41</v>
      </c>
    </row>
    <row r="104" spans="1:18" s="378" customFormat="1" ht="66.75" customHeight="1">
      <c r="A104" s="376"/>
      <c r="B104" s="362" t="s">
        <v>420</v>
      </c>
      <c r="C104" s="430" t="s">
        <v>421</v>
      </c>
      <c r="D104" s="362" t="s">
        <v>60</v>
      </c>
      <c r="E104" s="431" t="s">
        <v>426</v>
      </c>
      <c r="F104" s="764">
        <v>196040</v>
      </c>
      <c r="G104" s="760">
        <f t="shared" si="26"/>
        <v>196040</v>
      </c>
      <c r="H104" s="763">
        <v>42000</v>
      </c>
      <c r="I104" s="763">
        <v>64480</v>
      </c>
      <c r="J104" s="762"/>
      <c r="K104" s="759"/>
      <c r="L104" s="759"/>
      <c r="M104" s="754"/>
      <c r="N104" s="744">
        <f t="shared" si="23"/>
        <v>0</v>
      </c>
      <c r="O104" s="750"/>
      <c r="P104" s="750"/>
      <c r="Q104" s="750"/>
      <c r="R104" s="793">
        <f t="shared" si="24"/>
        <v>196040</v>
      </c>
    </row>
    <row r="105" spans="1:18" s="378" customFormat="1" ht="65.25" customHeight="1">
      <c r="A105" s="376"/>
      <c r="B105" s="362" t="s">
        <v>423</v>
      </c>
      <c r="C105" s="430" t="s">
        <v>422</v>
      </c>
      <c r="D105" s="362" t="s">
        <v>60</v>
      </c>
      <c r="E105" s="431" t="s">
        <v>427</v>
      </c>
      <c r="F105" s="764">
        <v>1108010</v>
      </c>
      <c r="G105" s="760">
        <f t="shared" si="26"/>
        <v>1108010</v>
      </c>
      <c r="H105" s="763">
        <v>908205</v>
      </c>
      <c r="I105" s="763"/>
      <c r="J105" s="762"/>
      <c r="K105" s="759"/>
      <c r="L105" s="759"/>
      <c r="M105" s="754"/>
      <c r="N105" s="744">
        <f t="shared" si="23"/>
        <v>0</v>
      </c>
      <c r="O105" s="750"/>
      <c r="P105" s="750"/>
      <c r="Q105" s="750"/>
      <c r="R105" s="793">
        <f t="shared" si="24"/>
        <v>1108010</v>
      </c>
    </row>
    <row r="106" spans="1:18" s="378" customFormat="1" ht="141" customHeight="1">
      <c r="A106" s="376"/>
      <c r="B106" s="362" t="s">
        <v>777</v>
      </c>
      <c r="C106" s="430" t="s">
        <v>776</v>
      </c>
      <c r="D106" s="362" t="s">
        <v>60</v>
      </c>
      <c r="E106" s="431" t="s">
        <v>781</v>
      </c>
      <c r="F106" s="764">
        <v>94496.41</v>
      </c>
      <c r="G106" s="760">
        <f t="shared" si="26"/>
        <v>94496.41</v>
      </c>
      <c r="H106" s="763">
        <v>77456</v>
      </c>
      <c r="I106" s="763"/>
      <c r="J106" s="762"/>
      <c r="K106" s="759"/>
      <c r="L106" s="759"/>
      <c r="M106" s="754"/>
      <c r="N106" s="744"/>
      <c r="O106" s="750"/>
      <c r="P106" s="750"/>
      <c r="Q106" s="750"/>
      <c r="R106" s="793">
        <f t="shared" si="24"/>
        <v>94496.41</v>
      </c>
    </row>
    <row r="107" spans="1:18" s="378" customFormat="1" ht="65.25" customHeight="1">
      <c r="A107" s="376"/>
      <c r="B107" s="465" t="s">
        <v>241</v>
      </c>
      <c r="C107" s="468" t="s">
        <v>243</v>
      </c>
      <c r="D107" s="465" t="s">
        <v>60</v>
      </c>
      <c r="E107" s="470" t="s">
        <v>428</v>
      </c>
      <c r="F107" s="764">
        <v>1300610</v>
      </c>
      <c r="G107" s="770">
        <f t="shared" si="26"/>
        <v>1300610</v>
      </c>
      <c r="H107" s="764">
        <v>977000</v>
      </c>
      <c r="I107" s="764">
        <v>76310</v>
      </c>
      <c r="J107" s="762"/>
      <c r="K107" s="759"/>
      <c r="L107" s="759"/>
      <c r="M107" s="754"/>
      <c r="N107" s="744">
        <f t="shared" si="23"/>
        <v>0</v>
      </c>
      <c r="O107" s="754"/>
      <c r="P107" s="754"/>
      <c r="Q107" s="754"/>
      <c r="R107" s="793">
        <f t="shared" si="24"/>
        <v>1300610</v>
      </c>
    </row>
    <row r="108" spans="1:18" s="378" customFormat="1" ht="98.25" customHeight="1">
      <c r="A108" s="376"/>
      <c r="B108" s="465" t="s">
        <v>424</v>
      </c>
      <c r="C108" s="468" t="s">
        <v>425</v>
      </c>
      <c r="D108" s="465" t="s">
        <v>60</v>
      </c>
      <c r="E108" s="470" t="s">
        <v>429</v>
      </c>
      <c r="F108" s="764">
        <v>221160</v>
      </c>
      <c r="G108" s="770">
        <f t="shared" si="26"/>
        <v>221160</v>
      </c>
      <c r="H108" s="764">
        <v>181271</v>
      </c>
      <c r="I108" s="764"/>
      <c r="J108" s="762"/>
      <c r="K108" s="759">
        <v>74860</v>
      </c>
      <c r="L108" s="759">
        <v>74860</v>
      </c>
      <c r="M108" s="754">
        <v>74860</v>
      </c>
      <c r="N108" s="744">
        <f t="shared" si="23"/>
        <v>0</v>
      </c>
      <c r="O108" s="754"/>
      <c r="P108" s="754"/>
      <c r="Q108" s="754">
        <v>74860</v>
      </c>
      <c r="R108" s="791">
        <f t="shared" si="24"/>
        <v>296020</v>
      </c>
    </row>
    <row r="109" spans="1:18" s="378" customFormat="1" ht="113.25" customHeight="1">
      <c r="A109" s="376"/>
      <c r="B109" s="465" t="s">
        <v>778</v>
      </c>
      <c r="C109" s="468" t="s">
        <v>779</v>
      </c>
      <c r="D109" s="465" t="s">
        <v>60</v>
      </c>
      <c r="E109" s="470" t="s">
        <v>780</v>
      </c>
      <c r="F109" s="764">
        <v>96484.36</v>
      </c>
      <c r="G109" s="770">
        <f t="shared" si="26"/>
        <v>96484.36</v>
      </c>
      <c r="H109" s="764">
        <v>79085</v>
      </c>
      <c r="I109" s="764"/>
      <c r="J109" s="762"/>
      <c r="K109" s="759"/>
      <c r="L109" s="759"/>
      <c r="M109" s="754"/>
      <c r="N109" s="744"/>
      <c r="O109" s="754"/>
      <c r="P109" s="754"/>
      <c r="Q109" s="754"/>
      <c r="R109" s="791">
        <f t="shared" si="24"/>
        <v>96484.36</v>
      </c>
    </row>
    <row r="110" spans="1:18" ht="42" customHeight="1">
      <c r="A110" s="330"/>
      <c r="B110" s="472" t="s">
        <v>318</v>
      </c>
      <c r="C110" s="473" t="s">
        <v>277</v>
      </c>
      <c r="D110" s="469" t="s">
        <v>318</v>
      </c>
      <c r="E110" s="483" t="s">
        <v>276</v>
      </c>
      <c r="F110" s="764">
        <f>F111+F113+F114</f>
        <v>45000</v>
      </c>
      <c r="G110" s="760">
        <f t="shared" si="26"/>
        <v>45000</v>
      </c>
      <c r="H110" s="772">
        <f aca="true" t="shared" si="27" ref="H110:Q110">H111+H113</f>
        <v>0</v>
      </c>
      <c r="I110" s="772">
        <f t="shared" si="27"/>
        <v>0</v>
      </c>
      <c r="J110" s="764">
        <f t="shared" si="27"/>
        <v>0</v>
      </c>
      <c r="K110" s="764">
        <f t="shared" si="27"/>
        <v>0</v>
      </c>
      <c r="L110" s="764"/>
      <c r="M110" s="749"/>
      <c r="N110" s="744">
        <f t="shared" si="23"/>
        <v>0</v>
      </c>
      <c r="O110" s="749">
        <f t="shared" si="27"/>
        <v>0</v>
      </c>
      <c r="P110" s="749">
        <f t="shared" si="27"/>
        <v>0</v>
      </c>
      <c r="Q110" s="749">
        <f t="shared" si="27"/>
        <v>0</v>
      </c>
      <c r="R110" s="791">
        <f t="shared" si="24"/>
        <v>45000</v>
      </c>
    </row>
    <row r="111" spans="1:18" ht="42.75" customHeight="1">
      <c r="A111" s="330"/>
      <c r="B111" s="362" t="s">
        <v>717</v>
      </c>
      <c r="C111" s="362" t="s">
        <v>314</v>
      </c>
      <c r="D111" s="362" t="s">
        <v>318</v>
      </c>
      <c r="E111" s="464" t="s">
        <v>718</v>
      </c>
      <c r="F111" s="764">
        <f>F112</f>
        <v>45000</v>
      </c>
      <c r="G111" s="760">
        <f t="shared" si="26"/>
        <v>45000</v>
      </c>
      <c r="H111" s="772">
        <f aca="true" t="shared" si="28" ref="H111:Q111">H112</f>
        <v>0</v>
      </c>
      <c r="I111" s="772">
        <f t="shared" si="28"/>
        <v>0</v>
      </c>
      <c r="J111" s="764">
        <f t="shared" si="28"/>
        <v>0</v>
      </c>
      <c r="K111" s="764"/>
      <c r="L111" s="764"/>
      <c r="M111" s="749"/>
      <c r="N111" s="744">
        <f t="shared" si="23"/>
        <v>0</v>
      </c>
      <c r="O111" s="749">
        <f t="shared" si="28"/>
        <v>0</v>
      </c>
      <c r="P111" s="749">
        <f t="shared" si="28"/>
        <v>0</v>
      </c>
      <c r="Q111" s="749">
        <f t="shared" si="28"/>
        <v>0</v>
      </c>
      <c r="R111" s="791">
        <f t="shared" si="24"/>
        <v>45000</v>
      </c>
    </row>
    <row r="112" spans="1:18" ht="44.25" customHeight="1">
      <c r="A112" s="330"/>
      <c r="B112" s="362" t="s">
        <v>538</v>
      </c>
      <c r="C112" s="362" t="s">
        <v>535</v>
      </c>
      <c r="D112" s="362" t="s">
        <v>61</v>
      </c>
      <c r="E112" s="346" t="s">
        <v>536</v>
      </c>
      <c r="F112" s="764">
        <v>45000</v>
      </c>
      <c r="G112" s="760">
        <f t="shared" si="26"/>
        <v>45000</v>
      </c>
      <c r="H112" s="773"/>
      <c r="I112" s="773"/>
      <c r="J112" s="765"/>
      <c r="K112" s="765"/>
      <c r="L112" s="765"/>
      <c r="M112" s="750"/>
      <c r="N112" s="744">
        <f t="shared" si="23"/>
        <v>0</v>
      </c>
      <c r="O112" s="751"/>
      <c r="P112" s="751"/>
      <c r="Q112" s="751"/>
      <c r="R112" s="791">
        <f t="shared" si="24"/>
        <v>45000</v>
      </c>
    </row>
    <row r="113" spans="1:18" ht="94.5" customHeight="1" hidden="1">
      <c r="A113" s="330"/>
      <c r="B113" s="474" t="s">
        <v>719</v>
      </c>
      <c r="C113" s="474" t="s">
        <v>284</v>
      </c>
      <c r="D113" s="474" t="s">
        <v>61</v>
      </c>
      <c r="E113" s="475" t="s">
        <v>355</v>
      </c>
      <c r="F113" s="764"/>
      <c r="G113" s="760">
        <f t="shared" si="26"/>
        <v>0</v>
      </c>
      <c r="H113" s="771"/>
      <c r="I113" s="771"/>
      <c r="J113" s="763"/>
      <c r="K113" s="764"/>
      <c r="L113" s="764"/>
      <c r="M113" s="749"/>
      <c r="N113" s="744">
        <f t="shared" si="23"/>
        <v>0</v>
      </c>
      <c r="O113" s="752"/>
      <c r="P113" s="752"/>
      <c r="Q113" s="752"/>
      <c r="R113" s="791">
        <f t="shared" si="24"/>
        <v>0</v>
      </c>
    </row>
    <row r="114" spans="1:18" ht="102.75" customHeight="1" hidden="1">
      <c r="A114" s="330"/>
      <c r="B114" s="566" t="s">
        <v>719</v>
      </c>
      <c r="C114" s="565" t="s">
        <v>284</v>
      </c>
      <c r="D114" s="566" t="s">
        <v>61</v>
      </c>
      <c r="E114" s="541" t="s">
        <v>355</v>
      </c>
      <c r="F114" s="764"/>
      <c r="G114" s="760">
        <f t="shared" si="26"/>
        <v>0</v>
      </c>
      <c r="H114" s="771"/>
      <c r="I114" s="771"/>
      <c r="J114" s="763"/>
      <c r="K114" s="764"/>
      <c r="L114" s="764"/>
      <c r="M114" s="749"/>
      <c r="N114" s="744">
        <f t="shared" si="23"/>
        <v>0</v>
      </c>
      <c r="O114" s="752"/>
      <c r="P114" s="752"/>
      <c r="Q114" s="752"/>
      <c r="R114" s="791">
        <f t="shared" si="24"/>
        <v>0</v>
      </c>
    </row>
    <row r="115" spans="1:18" ht="30" customHeight="1">
      <c r="A115" s="330"/>
      <c r="B115" s="472" t="s">
        <v>318</v>
      </c>
      <c r="C115" s="476" t="s">
        <v>288</v>
      </c>
      <c r="D115" s="472" t="s">
        <v>318</v>
      </c>
      <c r="E115" s="477" t="s">
        <v>289</v>
      </c>
      <c r="F115" s="764">
        <f>F116+F119</f>
        <v>2260838</v>
      </c>
      <c r="G115" s="760">
        <f t="shared" si="26"/>
        <v>2260838</v>
      </c>
      <c r="H115" s="764">
        <f aca="true" t="shared" si="29" ref="H115:M115">H116+H119</f>
        <v>1218000</v>
      </c>
      <c r="I115" s="764">
        <f t="shared" si="29"/>
        <v>613648</v>
      </c>
      <c r="J115" s="764">
        <f t="shared" si="29"/>
        <v>0</v>
      </c>
      <c r="K115" s="764">
        <f t="shared" si="29"/>
        <v>43000</v>
      </c>
      <c r="L115" s="764">
        <f t="shared" si="29"/>
        <v>43000</v>
      </c>
      <c r="M115" s="764">
        <f t="shared" si="29"/>
        <v>43000</v>
      </c>
      <c r="N115" s="744">
        <f t="shared" si="23"/>
        <v>0</v>
      </c>
      <c r="O115" s="749">
        <f>O116+O119</f>
        <v>0</v>
      </c>
      <c r="P115" s="749">
        <f>P116+P119</f>
        <v>0</v>
      </c>
      <c r="Q115" s="749">
        <f>Q116+Q119</f>
        <v>43000</v>
      </c>
      <c r="R115" s="791">
        <f t="shared" si="24"/>
        <v>2303838</v>
      </c>
    </row>
    <row r="116" spans="1:18" ht="51" customHeight="1">
      <c r="A116" s="330"/>
      <c r="B116" s="478" t="s">
        <v>22</v>
      </c>
      <c r="C116" s="478" t="s">
        <v>286</v>
      </c>
      <c r="D116" s="479" t="s">
        <v>318</v>
      </c>
      <c r="E116" s="480" t="s">
        <v>356</v>
      </c>
      <c r="F116" s="764">
        <f>F117+F118</f>
        <v>37190</v>
      </c>
      <c r="G116" s="760">
        <f t="shared" si="26"/>
        <v>37190</v>
      </c>
      <c r="H116" s="772">
        <f aca="true" t="shared" si="30" ref="H116:Q116">H117</f>
        <v>0</v>
      </c>
      <c r="I116" s="772">
        <f t="shared" si="30"/>
        <v>0</v>
      </c>
      <c r="J116" s="764">
        <f t="shared" si="30"/>
        <v>0</v>
      </c>
      <c r="K116" s="764">
        <f t="shared" si="30"/>
        <v>0</v>
      </c>
      <c r="L116" s="764"/>
      <c r="M116" s="749"/>
      <c r="N116" s="744">
        <f t="shared" si="23"/>
        <v>0</v>
      </c>
      <c r="O116" s="749">
        <f t="shared" si="30"/>
        <v>0</v>
      </c>
      <c r="P116" s="749">
        <f t="shared" si="30"/>
        <v>0</v>
      </c>
      <c r="Q116" s="749">
        <f t="shared" si="30"/>
        <v>0</v>
      </c>
      <c r="R116" s="791">
        <f t="shared" si="24"/>
        <v>37190</v>
      </c>
    </row>
    <row r="117" spans="1:18" s="323" customFormat="1" ht="60.75">
      <c r="A117" s="324"/>
      <c r="B117" s="362" t="s">
        <v>23</v>
      </c>
      <c r="C117" s="362" t="s">
        <v>287</v>
      </c>
      <c r="D117" s="362" t="s">
        <v>62</v>
      </c>
      <c r="E117" s="464" t="s">
        <v>357</v>
      </c>
      <c r="F117" s="764">
        <v>25000</v>
      </c>
      <c r="G117" s="760">
        <f t="shared" si="26"/>
        <v>25000</v>
      </c>
      <c r="H117" s="771">
        <v>0</v>
      </c>
      <c r="I117" s="771">
        <v>0</v>
      </c>
      <c r="J117" s="770">
        <v>0</v>
      </c>
      <c r="K117" s="770"/>
      <c r="L117" s="770"/>
      <c r="M117" s="740"/>
      <c r="N117" s="744">
        <f t="shared" si="23"/>
        <v>0</v>
      </c>
      <c r="O117" s="740"/>
      <c r="P117" s="740"/>
      <c r="Q117" s="740"/>
      <c r="R117" s="791">
        <f t="shared" si="24"/>
        <v>25000</v>
      </c>
    </row>
    <row r="118" spans="1:18" s="323" customFormat="1" ht="60.75">
      <c r="A118" s="324"/>
      <c r="B118" s="362" t="s">
        <v>539</v>
      </c>
      <c r="C118" s="362" t="s">
        <v>540</v>
      </c>
      <c r="D118" s="471" t="s">
        <v>62</v>
      </c>
      <c r="E118" s="464" t="s">
        <v>541</v>
      </c>
      <c r="F118" s="764">
        <v>12190</v>
      </c>
      <c r="G118" s="760">
        <f t="shared" si="26"/>
        <v>12190</v>
      </c>
      <c r="H118" s="771"/>
      <c r="I118" s="771"/>
      <c r="J118" s="770"/>
      <c r="K118" s="770"/>
      <c r="L118" s="770"/>
      <c r="M118" s="740"/>
      <c r="N118" s="744"/>
      <c r="O118" s="740"/>
      <c r="P118" s="740"/>
      <c r="Q118" s="740"/>
      <c r="R118" s="791">
        <f t="shared" si="24"/>
        <v>12190</v>
      </c>
    </row>
    <row r="119" spans="1:18" s="323" customFormat="1" ht="41.25" customHeight="1">
      <c r="A119" s="324"/>
      <c r="B119" s="362" t="s">
        <v>24</v>
      </c>
      <c r="C119" s="362" t="s">
        <v>260</v>
      </c>
      <c r="D119" s="479" t="s">
        <v>318</v>
      </c>
      <c r="E119" s="467" t="s">
        <v>256</v>
      </c>
      <c r="F119" s="764">
        <f>F120</f>
        <v>2223648</v>
      </c>
      <c r="G119" s="760">
        <f t="shared" si="26"/>
        <v>2223648</v>
      </c>
      <c r="H119" s="764">
        <f>H120</f>
        <v>1218000</v>
      </c>
      <c r="I119" s="764">
        <f>I120</f>
        <v>613648</v>
      </c>
      <c r="J119" s="764">
        <f aca="true" t="shared" si="31" ref="J119:Q119">J120</f>
        <v>0</v>
      </c>
      <c r="K119" s="764">
        <f t="shared" si="31"/>
        <v>43000</v>
      </c>
      <c r="L119" s="764">
        <f>L120</f>
        <v>43000</v>
      </c>
      <c r="M119" s="749">
        <f>M120</f>
        <v>43000</v>
      </c>
      <c r="N119" s="744">
        <f t="shared" si="23"/>
        <v>0</v>
      </c>
      <c r="O119" s="749">
        <f t="shared" si="31"/>
        <v>0</v>
      </c>
      <c r="P119" s="749">
        <f t="shared" si="31"/>
        <v>0</v>
      </c>
      <c r="Q119" s="749">
        <f t="shared" si="31"/>
        <v>43000</v>
      </c>
      <c r="R119" s="791">
        <f t="shared" si="24"/>
        <v>2266648</v>
      </c>
    </row>
    <row r="120" spans="1:18" s="382" customFormat="1" ht="60.75">
      <c r="A120" s="381"/>
      <c r="B120" s="481" t="s">
        <v>25</v>
      </c>
      <c r="C120" s="481" t="s">
        <v>261</v>
      </c>
      <c r="D120" s="481" t="s">
        <v>62</v>
      </c>
      <c r="E120" s="482" t="s">
        <v>361</v>
      </c>
      <c r="F120" s="764">
        <v>2223648</v>
      </c>
      <c r="G120" s="760">
        <f t="shared" si="26"/>
        <v>2223648</v>
      </c>
      <c r="H120" s="763">
        <v>1218000</v>
      </c>
      <c r="I120" s="763">
        <v>613648</v>
      </c>
      <c r="J120" s="765">
        <v>0</v>
      </c>
      <c r="K120" s="759">
        <v>43000</v>
      </c>
      <c r="L120" s="759">
        <v>43000</v>
      </c>
      <c r="M120" s="754">
        <v>43000</v>
      </c>
      <c r="N120" s="744">
        <f t="shared" si="23"/>
        <v>0</v>
      </c>
      <c r="O120" s="751"/>
      <c r="P120" s="751"/>
      <c r="Q120" s="751">
        <v>43000</v>
      </c>
      <c r="R120" s="791">
        <f t="shared" si="24"/>
        <v>2266648</v>
      </c>
    </row>
    <row r="121" spans="1:18" s="382" customFormat="1" ht="20.25" hidden="1">
      <c r="A121" s="381"/>
      <c r="B121" s="326" t="s">
        <v>318</v>
      </c>
      <c r="C121" s="348" t="s">
        <v>35</v>
      </c>
      <c r="D121" s="328" t="s">
        <v>318</v>
      </c>
      <c r="E121" s="357" t="s">
        <v>36</v>
      </c>
      <c r="F121" s="753">
        <f>F122</f>
        <v>0</v>
      </c>
      <c r="G121" s="753">
        <f aca="true" t="shared" si="32" ref="G121:Q121">G122</f>
        <v>0</v>
      </c>
      <c r="H121" s="753">
        <f t="shared" si="32"/>
        <v>0</v>
      </c>
      <c r="I121" s="753">
        <f t="shared" si="32"/>
        <v>0</v>
      </c>
      <c r="J121" s="749">
        <f t="shared" si="32"/>
        <v>0</v>
      </c>
      <c r="K121" s="749">
        <f t="shared" si="32"/>
        <v>0</v>
      </c>
      <c r="L121" s="749"/>
      <c r="M121" s="749"/>
      <c r="N121" s="744">
        <f t="shared" si="23"/>
        <v>0</v>
      </c>
      <c r="O121" s="749">
        <f t="shared" si="32"/>
        <v>0</v>
      </c>
      <c r="P121" s="749">
        <f t="shared" si="32"/>
        <v>0</v>
      </c>
      <c r="Q121" s="749">
        <f t="shared" si="32"/>
        <v>0</v>
      </c>
      <c r="R121" s="791">
        <f t="shared" si="24"/>
        <v>0</v>
      </c>
    </row>
    <row r="122" spans="1:18" s="382" customFormat="1" ht="40.5" hidden="1">
      <c r="A122" s="381"/>
      <c r="B122" s="350" t="s">
        <v>579</v>
      </c>
      <c r="C122" s="343" t="s">
        <v>578</v>
      </c>
      <c r="D122" s="383" t="s">
        <v>318</v>
      </c>
      <c r="E122" s="351" t="s">
        <v>580</v>
      </c>
      <c r="F122" s="753">
        <f>F123</f>
        <v>0</v>
      </c>
      <c r="G122" s="753">
        <f aca="true" t="shared" si="33" ref="G122:Q122">G123</f>
        <v>0</v>
      </c>
      <c r="H122" s="753">
        <f t="shared" si="33"/>
        <v>0</v>
      </c>
      <c r="I122" s="753">
        <f t="shared" si="33"/>
        <v>0</v>
      </c>
      <c r="J122" s="749">
        <f t="shared" si="33"/>
        <v>0</v>
      </c>
      <c r="K122" s="749">
        <f t="shared" si="33"/>
        <v>0</v>
      </c>
      <c r="L122" s="749"/>
      <c r="M122" s="749"/>
      <c r="N122" s="744">
        <f t="shared" si="23"/>
        <v>0</v>
      </c>
      <c r="O122" s="749">
        <f t="shared" si="33"/>
        <v>0</v>
      </c>
      <c r="P122" s="749">
        <f t="shared" si="33"/>
        <v>0</v>
      </c>
      <c r="Q122" s="749">
        <f t="shared" si="33"/>
        <v>0</v>
      </c>
      <c r="R122" s="791">
        <f t="shared" si="24"/>
        <v>0</v>
      </c>
    </row>
    <row r="123" spans="1:18" s="382" customFormat="1" ht="40.5" hidden="1">
      <c r="A123" s="381"/>
      <c r="B123" s="343" t="s">
        <v>576</v>
      </c>
      <c r="C123" s="343" t="s">
        <v>577</v>
      </c>
      <c r="D123" s="343" t="s">
        <v>709</v>
      </c>
      <c r="E123" s="351" t="s">
        <v>581</v>
      </c>
      <c r="F123" s="753"/>
      <c r="G123" s="774"/>
      <c r="H123" s="774"/>
      <c r="I123" s="774"/>
      <c r="J123" s="751"/>
      <c r="K123" s="754"/>
      <c r="L123" s="754"/>
      <c r="M123" s="754"/>
      <c r="N123" s="744">
        <f t="shared" si="23"/>
        <v>0</v>
      </c>
      <c r="O123" s="751"/>
      <c r="P123" s="751"/>
      <c r="Q123" s="751"/>
      <c r="R123" s="791">
        <f t="shared" si="24"/>
        <v>0</v>
      </c>
    </row>
    <row r="124" spans="1:18" s="382" customFormat="1" ht="20.25" hidden="1">
      <c r="A124" s="381"/>
      <c r="B124" s="326" t="s">
        <v>318</v>
      </c>
      <c r="C124" s="348" t="s">
        <v>35</v>
      </c>
      <c r="D124" s="328" t="s">
        <v>318</v>
      </c>
      <c r="E124" s="357" t="s">
        <v>36</v>
      </c>
      <c r="F124" s="753"/>
      <c r="G124" s="774"/>
      <c r="H124" s="774" t="s">
        <v>442</v>
      </c>
      <c r="I124" s="774"/>
      <c r="J124" s="751"/>
      <c r="K124" s="754"/>
      <c r="L124" s="754"/>
      <c r="M124" s="754"/>
      <c r="N124" s="744">
        <f t="shared" si="23"/>
        <v>0</v>
      </c>
      <c r="O124" s="751"/>
      <c r="P124" s="751"/>
      <c r="Q124" s="751"/>
      <c r="R124" s="791">
        <f t="shared" si="24"/>
        <v>0</v>
      </c>
    </row>
    <row r="125" spans="1:18" s="382" customFormat="1" ht="81" hidden="1">
      <c r="A125" s="381"/>
      <c r="B125" s="343" t="s">
        <v>671</v>
      </c>
      <c r="C125" s="343" t="s">
        <v>668</v>
      </c>
      <c r="D125" s="343" t="s">
        <v>669</v>
      </c>
      <c r="E125" s="351" t="s">
        <v>670</v>
      </c>
      <c r="F125" s="753"/>
      <c r="G125" s="774"/>
      <c r="H125" s="774"/>
      <c r="I125" s="774"/>
      <c r="J125" s="751"/>
      <c r="K125" s="754"/>
      <c r="L125" s="754"/>
      <c r="M125" s="754"/>
      <c r="N125" s="744">
        <f t="shared" si="23"/>
        <v>0</v>
      </c>
      <c r="O125" s="751"/>
      <c r="P125" s="751"/>
      <c r="Q125" s="751"/>
      <c r="R125" s="791">
        <f t="shared" si="24"/>
        <v>0</v>
      </c>
    </row>
    <row r="126" spans="1:18" s="382" customFormat="1" ht="104.25" customHeight="1">
      <c r="A126" s="381"/>
      <c r="B126" s="481" t="s">
        <v>25</v>
      </c>
      <c r="C126" s="481" t="s">
        <v>261</v>
      </c>
      <c r="D126" s="481" t="s">
        <v>62</v>
      </c>
      <c r="E126" s="351" t="s">
        <v>869</v>
      </c>
      <c r="F126" s="749">
        <v>12000</v>
      </c>
      <c r="G126" s="760">
        <f>F126-J126</f>
        <v>12000</v>
      </c>
      <c r="H126" s="774"/>
      <c r="I126" s="774"/>
      <c r="J126" s="751"/>
      <c r="K126" s="754"/>
      <c r="L126" s="754"/>
      <c r="M126" s="754"/>
      <c r="N126" s="744"/>
      <c r="O126" s="751"/>
      <c r="P126" s="751"/>
      <c r="Q126" s="751"/>
      <c r="R126" s="791">
        <f t="shared" si="24"/>
        <v>12000</v>
      </c>
    </row>
    <row r="127" spans="1:18" s="739" customFormat="1" ht="30.75" customHeight="1">
      <c r="A127" s="737"/>
      <c r="B127" s="738"/>
      <c r="C127" s="327" t="s">
        <v>549</v>
      </c>
      <c r="D127" s="327"/>
      <c r="E127" s="564" t="s">
        <v>550</v>
      </c>
      <c r="F127" s="775">
        <f>F128+F129</f>
        <v>784000</v>
      </c>
      <c r="G127" s="770">
        <f>F127-J127</f>
        <v>784000</v>
      </c>
      <c r="H127" s="776"/>
      <c r="I127" s="776"/>
      <c r="J127" s="777"/>
      <c r="K127" s="778"/>
      <c r="L127" s="778"/>
      <c r="M127" s="778"/>
      <c r="N127" s="779"/>
      <c r="O127" s="777"/>
      <c r="P127" s="777"/>
      <c r="Q127" s="777"/>
      <c r="R127" s="791">
        <f t="shared" si="24"/>
        <v>784000</v>
      </c>
    </row>
    <row r="128" spans="1:18" s="739" customFormat="1" ht="51.75" customHeight="1">
      <c r="A128" s="737"/>
      <c r="B128" s="343" t="s">
        <v>817</v>
      </c>
      <c r="C128" s="331" t="s">
        <v>551</v>
      </c>
      <c r="D128" s="331" t="s">
        <v>552</v>
      </c>
      <c r="E128" s="369" t="s">
        <v>553</v>
      </c>
      <c r="F128" s="892">
        <v>658900</v>
      </c>
      <c r="G128" s="760">
        <f>F128-J128</f>
        <v>658900</v>
      </c>
      <c r="H128" s="776"/>
      <c r="I128" s="776"/>
      <c r="J128" s="777"/>
      <c r="K128" s="778"/>
      <c r="L128" s="778"/>
      <c r="M128" s="778"/>
      <c r="N128" s="779"/>
      <c r="O128" s="777"/>
      <c r="P128" s="777"/>
      <c r="Q128" s="777"/>
      <c r="R128" s="791">
        <f t="shared" si="24"/>
        <v>658900</v>
      </c>
    </row>
    <row r="129" spans="1:18" s="382" customFormat="1" ht="36.75" customHeight="1">
      <c r="A129" s="381"/>
      <c r="B129" s="343" t="s">
        <v>793</v>
      </c>
      <c r="C129" s="331" t="s">
        <v>789</v>
      </c>
      <c r="D129" s="75" t="s">
        <v>552</v>
      </c>
      <c r="E129" s="736" t="s">
        <v>790</v>
      </c>
      <c r="F129" s="752">
        <v>125100</v>
      </c>
      <c r="G129" s="760">
        <f>F129-J129</f>
        <v>125100</v>
      </c>
      <c r="H129" s="774"/>
      <c r="I129" s="774"/>
      <c r="J129" s="751"/>
      <c r="K129" s="754"/>
      <c r="L129" s="754"/>
      <c r="M129" s="754"/>
      <c r="N129" s="744"/>
      <c r="O129" s="751"/>
      <c r="P129" s="751"/>
      <c r="Q129" s="751"/>
      <c r="R129" s="791">
        <f t="shared" si="24"/>
        <v>125100</v>
      </c>
    </row>
    <row r="130" spans="1:18" s="933" customFormat="1" ht="72" customHeight="1">
      <c r="A130" s="932"/>
      <c r="B130" s="856" t="s">
        <v>722</v>
      </c>
      <c r="C130" s="856"/>
      <c r="D130" s="856"/>
      <c r="E130" s="924" t="s">
        <v>63</v>
      </c>
      <c r="F130" s="929">
        <f>F131</f>
        <v>7125755</v>
      </c>
      <c r="G130" s="929">
        <f aca="true" t="shared" si="34" ref="G130:Q130">G131</f>
        <v>7125755</v>
      </c>
      <c r="H130" s="929">
        <f t="shared" si="34"/>
        <v>3892000</v>
      </c>
      <c r="I130" s="929">
        <f t="shared" si="34"/>
        <v>128255</v>
      </c>
      <c r="J130" s="929">
        <f t="shared" si="34"/>
        <v>0</v>
      </c>
      <c r="K130" s="929">
        <f t="shared" si="34"/>
        <v>0</v>
      </c>
      <c r="L130" s="929"/>
      <c r="M130" s="929"/>
      <c r="N130" s="793">
        <f t="shared" si="23"/>
        <v>0</v>
      </c>
      <c r="O130" s="929">
        <f t="shared" si="34"/>
        <v>0</v>
      </c>
      <c r="P130" s="929">
        <f t="shared" si="34"/>
        <v>0</v>
      </c>
      <c r="Q130" s="929">
        <f t="shared" si="34"/>
        <v>0</v>
      </c>
      <c r="R130" s="791">
        <f t="shared" si="24"/>
        <v>7125755</v>
      </c>
    </row>
    <row r="131" spans="1:18" s="933" customFormat="1" ht="60.75">
      <c r="A131" s="932"/>
      <c r="B131" s="926" t="s">
        <v>723</v>
      </c>
      <c r="C131" s="926"/>
      <c r="D131" s="926"/>
      <c r="E131" s="927" t="s">
        <v>63</v>
      </c>
      <c r="F131" s="794">
        <f>F132+F137+F134</f>
        <v>7125755</v>
      </c>
      <c r="G131" s="794">
        <f aca="true" t="shared" si="35" ref="G131:Q131">G132+G137+G134</f>
        <v>7125755</v>
      </c>
      <c r="H131" s="794">
        <f t="shared" si="35"/>
        <v>3892000</v>
      </c>
      <c r="I131" s="794">
        <f t="shared" si="35"/>
        <v>128255</v>
      </c>
      <c r="J131" s="794">
        <f t="shared" si="35"/>
        <v>0</v>
      </c>
      <c r="K131" s="794">
        <f t="shared" si="35"/>
        <v>0</v>
      </c>
      <c r="L131" s="794">
        <f t="shared" si="35"/>
        <v>0</v>
      </c>
      <c r="M131" s="794"/>
      <c r="N131" s="793">
        <f t="shared" si="23"/>
        <v>0</v>
      </c>
      <c r="O131" s="794">
        <f t="shared" si="35"/>
        <v>0</v>
      </c>
      <c r="P131" s="794">
        <f t="shared" si="35"/>
        <v>0</v>
      </c>
      <c r="Q131" s="794">
        <f t="shared" si="35"/>
        <v>0</v>
      </c>
      <c r="R131" s="791">
        <f t="shared" si="24"/>
        <v>7125755</v>
      </c>
    </row>
    <row r="132" spans="1:18" s="382" customFormat="1" ht="22.5" customHeight="1">
      <c r="A132" s="381"/>
      <c r="B132" s="326" t="s">
        <v>318</v>
      </c>
      <c r="C132" s="327" t="s">
        <v>319</v>
      </c>
      <c r="D132" s="326" t="s">
        <v>318</v>
      </c>
      <c r="E132" s="329" t="s">
        <v>264</v>
      </c>
      <c r="F132" s="754">
        <f>F133</f>
        <v>5006255</v>
      </c>
      <c r="G132" s="754">
        <f aca="true" t="shared" si="36" ref="G132:Q132">G133</f>
        <v>5006255</v>
      </c>
      <c r="H132" s="754">
        <f t="shared" si="36"/>
        <v>3892000</v>
      </c>
      <c r="I132" s="754">
        <f t="shared" si="36"/>
        <v>128255</v>
      </c>
      <c r="J132" s="754">
        <f t="shared" si="36"/>
        <v>0</v>
      </c>
      <c r="K132" s="754">
        <f t="shared" si="36"/>
        <v>0</v>
      </c>
      <c r="L132" s="754"/>
      <c r="M132" s="754"/>
      <c r="N132" s="744">
        <f t="shared" si="23"/>
        <v>0</v>
      </c>
      <c r="O132" s="754">
        <f t="shared" si="36"/>
        <v>0</v>
      </c>
      <c r="P132" s="754">
        <f t="shared" si="36"/>
        <v>0</v>
      </c>
      <c r="Q132" s="754">
        <f t="shared" si="36"/>
        <v>0</v>
      </c>
      <c r="R132" s="791">
        <f t="shared" si="24"/>
        <v>5006255</v>
      </c>
    </row>
    <row r="133" spans="1:18" s="382" customFormat="1" ht="68.25" customHeight="1">
      <c r="A133" s="381"/>
      <c r="B133" s="331" t="s">
        <v>724</v>
      </c>
      <c r="C133" s="331" t="s">
        <v>75</v>
      </c>
      <c r="D133" s="331" t="s">
        <v>705</v>
      </c>
      <c r="E133" s="332" t="s">
        <v>448</v>
      </c>
      <c r="F133" s="754">
        <v>5006255</v>
      </c>
      <c r="G133" s="742">
        <f>F133-J133</f>
        <v>5006255</v>
      </c>
      <c r="H133" s="750">
        <v>3892000</v>
      </c>
      <c r="I133" s="750">
        <v>128255</v>
      </c>
      <c r="J133" s="754"/>
      <c r="K133" s="754"/>
      <c r="L133" s="754"/>
      <c r="M133" s="754"/>
      <c r="N133" s="744">
        <f t="shared" si="23"/>
        <v>0</v>
      </c>
      <c r="O133" s="750"/>
      <c r="P133" s="750"/>
      <c r="Q133" s="750"/>
      <c r="R133" s="791">
        <f t="shared" si="24"/>
        <v>5006255</v>
      </c>
    </row>
    <row r="134" spans="1:18" s="382" customFormat="1" ht="38.25" customHeight="1" hidden="1">
      <c r="A134" s="381"/>
      <c r="B134" s="328" t="s">
        <v>318</v>
      </c>
      <c r="C134" s="327" t="s">
        <v>654</v>
      </c>
      <c r="D134" s="326" t="s">
        <v>318</v>
      </c>
      <c r="E134" s="329" t="s">
        <v>653</v>
      </c>
      <c r="F134" s="754">
        <f>F135</f>
        <v>0</v>
      </c>
      <c r="G134" s="754">
        <f aca="true" t="shared" si="37" ref="G134:Q134">G135</f>
        <v>0</v>
      </c>
      <c r="H134" s="754">
        <f t="shared" si="37"/>
        <v>0</v>
      </c>
      <c r="I134" s="754">
        <f t="shared" si="37"/>
        <v>0</v>
      </c>
      <c r="J134" s="754">
        <f t="shared" si="37"/>
        <v>0</v>
      </c>
      <c r="K134" s="754">
        <f t="shared" si="37"/>
        <v>0</v>
      </c>
      <c r="L134" s="754">
        <f t="shared" si="37"/>
        <v>0</v>
      </c>
      <c r="M134" s="754"/>
      <c r="N134" s="744">
        <f t="shared" si="23"/>
        <v>0</v>
      </c>
      <c r="O134" s="754">
        <f t="shared" si="37"/>
        <v>0</v>
      </c>
      <c r="P134" s="754">
        <f t="shared" si="37"/>
        <v>0</v>
      </c>
      <c r="Q134" s="754">
        <f t="shared" si="37"/>
        <v>0</v>
      </c>
      <c r="R134" s="791">
        <f t="shared" si="24"/>
        <v>0</v>
      </c>
    </row>
    <row r="135" spans="1:18" s="382" customFormat="1" ht="63.75" customHeight="1" hidden="1">
      <c r="A135" s="381"/>
      <c r="B135" s="331" t="s">
        <v>655</v>
      </c>
      <c r="C135" s="334" t="s">
        <v>267</v>
      </c>
      <c r="D135" s="331" t="s">
        <v>268</v>
      </c>
      <c r="E135" s="332" t="s">
        <v>269</v>
      </c>
      <c r="F135" s="754"/>
      <c r="G135" s="742">
        <f>F135-J135</f>
        <v>0</v>
      </c>
      <c r="H135" s="750"/>
      <c r="I135" s="750"/>
      <c r="J135" s="754"/>
      <c r="K135" s="754"/>
      <c r="L135" s="754"/>
      <c r="M135" s="754"/>
      <c r="N135" s="744">
        <f t="shared" si="23"/>
        <v>0</v>
      </c>
      <c r="O135" s="750"/>
      <c r="P135" s="750"/>
      <c r="Q135" s="750"/>
      <c r="R135" s="791">
        <f t="shared" si="24"/>
        <v>0</v>
      </c>
    </row>
    <row r="136" spans="1:18" s="382" customFormat="1" ht="105.75" customHeight="1" hidden="1">
      <c r="A136" s="381"/>
      <c r="B136" s="331" t="s">
        <v>655</v>
      </c>
      <c r="C136" s="334" t="s">
        <v>267</v>
      </c>
      <c r="D136" s="331" t="s">
        <v>268</v>
      </c>
      <c r="E136" s="332" t="s">
        <v>184</v>
      </c>
      <c r="F136" s="750"/>
      <c r="G136" s="742">
        <f>F136-J136</f>
        <v>0</v>
      </c>
      <c r="H136" s="750"/>
      <c r="I136" s="750"/>
      <c r="J136" s="754"/>
      <c r="K136" s="754"/>
      <c r="L136" s="754"/>
      <c r="M136" s="754"/>
      <c r="N136" s="744">
        <f t="shared" si="23"/>
        <v>0</v>
      </c>
      <c r="O136" s="750"/>
      <c r="P136" s="750"/>
      <c r="Q136" s="750"/>
      <c r="R136" s="791">
        <f t="shared" si="24"/>
        <v>0</v>
      </c>
    </row>
    <row r="137" spans="1:18" ht="48.75" customHeight="1">
      <c r="A137" s="330"/>
      <c r="B137" s="326" t="s">
        <v>318</v>
      </c>
      <c r="C137" s="379" t="s">
        <v>277</v>
      </c>
      <c r="D137" s="328" t="s">
        <v>318</v>
      </c>
      <c r="E137" s="360" t="s">
        <v>276</v>
      </c>
      <c r="F137" s="749">
        <f>F144+F159+F167+F169+F172+F170+F171+F168</f>
        <v>2119500</v>
      </c>
      <c r="G137" s="749">
        <f>G144+G159+G167+G169+G172+G170+G171+G168</f>
        <v>2119500</v>
      </c>
      <c r="H137" s="749">
        <f aca="true" t="shared" si="38" ref="H137:Q137">H144+H159+H167+H169+H172+H170</f>
        <v>0</v>
      </c>
      <c r="I137" s="749">
        <f t="shared" si="38"/>
        <v>0</v>
      </c>
      <c r="J137" s="749">
        <f t="shared" si="38"/>
        <v>0</v>
      </c>
      <c r="K137" s="749">
        <f t="shared" si="38"/>
        <v>0</v>
      </c>
      <c r="L137" s="749">
        <f t="shared" si="38"/>
        <v>0</v>
      </c>
      <c r="M137" s="749"/>
      <c r="N137" s="744">
        <f t="shared" si="23"/>
        <v>0</v>
      </c>
      <c r="O137" s="749">
        <f t="shared" si="38"/>
        <v>0</v>
      </c>
      <c r="P137" s="749">
        <f t="shared" si="38"/>
        <v>0</v>
      </c>
      <c r="Q137" s="749">
        <f t="shared" si="38"/>
        <v>0</v>
      </c>
      <c r="R137" s="791">
        <f t="shared" si="24"/>
        <v>2119500</v>
      </c>
    </row>
    <row r="138" spans="1:18" s="382" customFormat="1" ht="96" customHeight="1" hidden="1">
      <c r="A138" s="381"/>
      <c r="B138" s="344" t="s">
        <v>730</v>
      </c>
      <c r="C138" s="344" t="s">
        <v>290</v>
      </c>
      <c r="D138" s="384" t="s">
        <v>318</v>
      </c>
      <c r="E138" s="345" t="s">
        <v>362</v>
      </c>
      <c r="F138" s="741">
        <f>F139+F140</f>
        <v>0</v>
      </c>
      <c r="G138" s="741">
        <f aca="true" t="shared" si="39" ref="G138:Q138">G139+G140</f>
        <v>0</v>
      </c>
      <c r="H138" s="780">
        <f t="shared" si="39"/>
        <v>0</v>
      </c>
      <c r="I138" s="780">
        <f t="shared" si="39"/>
        <v>0</v>
      </c>
      <c r="J138" s="741">
        <f t="shared" si="39"/>
        <v>0</v>
      </c>
      <c r="K138" s="741">
        <f t="shared" si="39"/>
        <v>0</v>
      </c>
      <c r="L138" s="741"/>
      <c r="M138" s="741"/>
      <c r="N138" s="744">
        <f t="shared" si="23"/>
        <v>0</v>
      </c>
      <c r="O138" s="741">
        <f t="shared" si="39"/>
        <v>0</v>
      </c>
      <c r="P138" s="741">
        <f t="shared" si="39"/>
        <v>0</v>
      </c>
      <c r="Q138" s="741">
        <f t="shared" si="39"/>
        <v>0</v>
      </c>
      <c r="R138" s="791">
        <f t="shared" si="24"/>
        <v>0</v>
      </c>
    </row>
    <row r="139" spans="1:18" ht="75.75" customHeight="1" hidden="1">
      <c r="A139" s="330"/>
      <c r="B139" s="385" t="s">
        <v>731</v>
      </c>
      <c r="C139" s="342" t="s">
        <v>291</v>
      </c>
      <c r="D139" s="342" t="s">
        <v>64</v>
      </c>
      <c r="E139" s="377" t="s">
        <v>732</v>
      </c>
      <c r="F139" s="749"/>
      <c r="G139" s="752"/>
      <c r="H139" s="753"/>
      <c r="I139" s="753"/>
      <c r="J139" s="781"/>
      <c r="K139" s="750">
        <v>0</v>
      </c>
      <c r="L139" s="750"/>
      <c r="M139" s="750"/>
      <c r="N139" s="744">
        <f t="shared" si="23"/>
        <v>0</v>
      </c>
      <c r="O139" s="781"/>
      <c r="P139" s="781"/>
      <c r="Q139" s="781"/>
      <c r="R139" s="791">
        <f t="shared" si="24"/>
        <v>0</v>
      </c>
    </row>
    <row r="140" spans="1:18" ht="70.5" customHeight="1" hidden="1">
      <c r="A140" s="330"/>
      <c r="B140" s="385" t="s">
        <v>733</v>
      </c>
      <c r="C140" s="342" t="s">
        <v>292</v>
      </c>
      <c r="D140" s="342" t="s">
        <v>66</v>
      </c>
      <c r="E140" s="377" t="s">
        <v>363</v>
      </c>
      <c r="F140" s="749"/>
      <c r="G140" s="752"/>
      <c r="H140" s="753"/>
      <c r="I140" s="753"/>
      <c r="J140" s="781"/>
      <c r="K140" s="750"/>
      <c r="L140" s="750"/>
      <c r="M140" s="750"/>
      <c r="N140" s="744">
        <f t="shared" si="23"/>
        <v>0</v>
      </c>
      <c r="O140" s="781"/>
      <c r="P140" s="781"/>
      <c r="Q140" s="781"/>
      <c r="R140" s="791">
        <f t="shared" si="24"/>
        <v>0</v>
      </c>
    </row>
    <row r="141" spans="1:18" ht="58.5" customHeight="1" hidden="1">
      <c r="A141" s="330"/>
      <c r="B141" s="385" t="s">
        <v>734</v>
      </c>
      <c r="C141" s="342" t="s">
        <v>293</v>
      </c>
      <c r="D141" s="383" t="s">
        <v>318</v>
      </c>
      <c r="E141" s="351" t="s">
        <v>364</v>
      </c>
      <c r="F141" s="749">
        <f>F142+F143</f>
        <v>0</v>
      </c>
      <c r="G141" s="749">
        <f aca="true" t="shared" si="40" ref="G141:Q141">G142+G143</f>
        <v>0</v>
      </c>
      <c r="H141" s="753">
        <f t="shared" si="40"/>
        <v>0</v>
      </c>
      <c r="I141" s="753">
        <f t="shared" si="40"/>
        <v>0</v>
      </c>
      <c r="J141" s="749">
        <f t="shared" si="40"/>
        <v>0</v>
      </c>
      <c r="K141" s="749">
        <f t="shared" si="40"/>
        <v>0</v>
      </c>
      <c r="L141" s="749"/>
      <c r="M141" s="749"/>
      <c r="N141" s="744">
        <f t="shared" si="23"/>
        <v>0</v>
      </c>
      <c r="O141" s="749">
        <f t="shared" si="40"/>
        <v>0</v>
      </c>
      <c r="P141" s="749">
        <f t="shared" si="40"/>
        <v>0</v>
      </c>
      <c r="Q141" s="749">
        <f t="shared" si="40"/>
        <v>0</v>
      </c>
      <c r="R141" s="791">
        <f t="shared" si="24"/>
        <v>0</v>
      </c>
    </row>
    <row r="142" spans="1:18" ht="70.5" customHeight="1" hidden="1">
      <c r="A142" s="330"/>
      <c r="B142" s="385" t="s">
        <v>735</v>
      </c>
      <c r="C142" s="342" t="s">
        <v>294</v>
      </c>
      <c r="D142" s="342" t="s">
        <v>64</v>
      </c>
      <c r="E142" s="377" t="s">
        <v>364</v>
      </c>
      <c r="F142" s="749"/>
      <c r="G142" s="752"/>
      <c r="H142" s="753"/>
      <c r="I142" s="753"/>
      <c r="J142" s="781"/>
      <c r="K142" s="750"/>
      <c r="L142" s="750"/>
      <c r="M142" s="750"/>
      <c r="N142" s="744">
        <f t="shared" si="23"/>
        <v>0</v>
      </c>
      <c r="O142" s="781"/>
      <c r="P142" s="781"/>
      <c r="Q142" s="781"/>
      <c r="R142" s="791">
        <f t="shared" si="24"/>
        <v>0</v>
      </c>
    </row>
    <row r="143" spans="1:18" ht="87" customHeight="1" hidden="1">
      <c r="A143" s="330"/>
      <c r="B143" s="385" t="s">
        <v>736</v>
      </c>
      <c r="C143" s="342" t="s">
        <v>295</v>
      </c>
      <c r="D143" s="342" t="s">
        <v>66</v>
      </c>
      <c r="E143" s="377" t="s">
        <v>365</v>
      </c>
      <c r="F143" s="749"/>
      <c r="G143" s="752"/>
      <c r="H143" s="753"/>
      <c r="I143" s="753"/>
      <c r="J143" s="781"/>
      <c r="K143" s="750">
        <v>0</v>
      </c>
      <c r="L143" s="750"/>
      <c r="M143" s="750"/>
      <c r="N143" s="744">
        <f t="shared" si="23"/>
        <v>0</v>
      </c>
      <c r="O143" s="781"/>
      <c r="P143" s="781"/>
      <c r="Q143" s="781"/>
      <c r="R143" s="791">
        <f t="shared" si="24"/>
        <v>0</v>
      </c>
    </row>
    <row r="144" spans="1:18" ht="102.75" customHeight="1">
      <c r="A144" s="372"/>
      <c r="B144" s="385" t="s">
        <v>740</v>
      </c>
      <c r="C144" s="386" t="s">
        <v>737</v>
      </c>
      <c r="D144" s="383" t="s">
        <v>318</v>
      </c>
      <c r="E144" s="351" t="s">
        <v>741</v>
      </c>
      <c r="F144" s="749">
        <f>F145+F146+F147+F156+F157+F158</f>
        <v>116000</v>
      </c>
      <c r="G144" s="742">
        <f>F144-J144</f>
        <v>116000</v>
      </c>
      <c r="H144" s="753">
        <f aca="true" t="shared" si="41" ref="H144:Q144">H145+H146+H147</f>
        <v>0</v>
      </c>
      <c r="I144" s="753">
        <f t="shared" si="41"/>
        <v>0</v>
      </c>
      <c r="J144" s="749">
        <f t="shared" si="41"/>
        <v>0</v>
      </c>
      <c r="K144" s="749">
        <f t="shared" si="41"/>
        <v>0</v>
      </c>
      <c r="L144" s="749"/>
      <c r="M144" s="749"/>
      <c r="N144" s="744">
        <f t="shared" si="23"/>
        <v>0</v>
      </c>
      <c r="O144" s="749">
        <f t="shared" si="41"/>
        <v>0</v>
      </c>
      <c r="P144" s="749">
        <f t="shared" si="41"/>
        <v>0</v>
      </c>
      <c r="Q144" s="749">
        <f t="shared" si="41"/>
        <v>0</v>
      </c>
      <c r="R144" s="791">
        <f t="shared" si="24"/>
        <v>116000</v>
      </c>
    </row>
    <row r="145" spans="1:18" ht="48.75" customHeight="1">
      <c r="A145" s="372"/>
      <c r="B145" s="387" t="s">
        <v>742</v>
      </c>
      <c r="C145" s="388" t="s">
        <v>743</v>
      </c>
      <c r="D145" s="388" t="s">
        <v>64</v>
      </c>
      <c r="E145" s="351" t="s">
        <v>744</v>
      </c>
      <c r="F145" s="749">
        <v>12000</v>
      </c>
      <c r="G145" s="742">
        <f>F145-J145</f>
        <v>12000</v>
      </c>
      <c r="H145" s="753"/>
      <c r="I145" s="753"/>
      <c r="J145" s="781"/>
      <c r="K145" s="750"/>
      <c r="L145" s="750"/>
      <c r="M145" s="750"/>
      <c r="N145" s="744">
        <f t="shared" si="23"/>
        <v>0</v>
      </c>
      <c r="O145" s="781"/>
      <c r="P145" s="781"/>
      <c r="Q145" s="781"/>
      <c r="R145" s="791">
        <f t="shared" si="24"/>
        <v>12000</v>
      </c>
    </row>
    <row r="146" spans="1:18" ht="60" customHeight="1" hidden="1">
      <c r="A146" s="372"/>
      <c r="B146" s="387" t="s">
        <v>80</v>
      </c>
      <c r="C146" s="388" t="s">
        <v>81</v>
      </c>
      <c r="D146" s="388" t="s">
        <v>65</v>
      </c>
      <c r="E146" s="351" t="s">
        <v>84</v>
      </c>
      <c r="F146" s="749"/>
      <c r="G146" s="752"/>
      <c r="H146" s="753"/>
      <c r="I146" s="753"/>
      <c r="J146" s="781"/>
      <c r="K146" s="750"/>
      <c r="L146" s="750"/>
      <c r="M146" s="750"/>
      <c r="N146" s="744">
        <f t="shared" si="23"/>
        <v>0</v>
      </c>
      <c r="O146" s="781"/>
      <c r="P146" s="781"/>
      <c r="Q146" s="781"/>
      <c r="R146" s="791">
        <f t="shared" si="24"/>
        <v>0</v>
      </c>
    </row>
    <row r="147" spans="1:18" ht="64.5" customHeight="1" hidden="1">
      <c r="A147" s="372"/>
      <c r="B147" s="387" t="s">
        <v>747</v>
      </c>
      <c r="C147" s="388" t="s">
        <v>748</v>
      </c>
      <c r="D147" s="388" t="s">
        <v>65</v>
      </c>
      <c r="E147" s="351" t="s">
        <v>739</v>
      </c>
      <c r="F147" s="749"/>
      <c r="G147" s="752"/>
      <c r="H147" s="753"/>
      <c r="I147" s="753"/>
      <c r="J147" s="781"/>
      <c r="K147" s="750"/>
      <c r="L147" s="750"/>
      <c r="M147" s="750"/>
      <c r="N147" s="744">
        <f t="shared" si="23"/>
        <v>0</v>
      </c>
      <c r="O147" s="781"/>
      <c r="P147" s="781"/>
      <c r="Q147" s="781"/>
      <c r="R147" s="791">
        <f t="shared" si="24"/>
        <v>0</v>
      </c>
    </row>
    <row r="148" spans="1:18" ht="64.5" customHeight="1" hidden="1">
      <c r="A148" s="372"/>
      <c r="B148" s="385" t="s">
        <v>749</v>
      </c>
      <c r="C148" s="342" t="s">
        <v>296</v>
      </c>
      <c r="D148" s="383" t="s">
        <v>318</v>
      </c>
      <c r="E148" s="351" t="s">
        <v>558</v>
      </c>
      <c r="F148" s="749">
        <f>F149+F150+F151+F152+F153+F154+F155</f>
        <v>0</v>
      </c>
      <c r="G148" s="749">
        <f aca="true" t="shared" si="42" ref="G148:Q148">G149+G150+G151+G152+G153+G154+G155</f>
        <v>0</v>
      </c>
      <c r="H148" s="753">
        <f t="shared" si="42"/>
        <v>0</v>
      </c>
      <c r="I148" s="753">
        <f t="shared" si="42"/>
        <v>0</v>
      </c>
      <c r="J148" s="749">
        <f t="shared" si="42"/>
        <v>0</v>
      </c>
      <c r="K148" s="749">
        <f t="shared" si="42"/>
        <v>0</v>
      </c>
      <c r="L148" s="749"/>
      <c r="M148" s="749"/>
      <c r="N148" s="744">
        <f t="shared" si="23"/>
        <v>0</v>
      </c>
      <c r="O148" s="749">
        <f t="shared" si="42"/>
        <v>0</v>
      </c>
      <c r="P148" s="749">
        <f t="shared" si="42"/>
        <v>0</v>
      </c>
      <c r="Q148" s="749">
        <f t="shared" si="42"/>
        <v>0</v>
      </c>
      <c r="R148" s="791">
        <f aca="true" t="shared" si="43" ref="R148:R185">F148+K148</f>
        <v>0</v>
      </c>
    </row>
    <row r="149" spans="1:18" ht="35.25" customHeight="1" hidden="1">
      <c r="A149" s="330"/>
      <c r="B149" s="385" t="s">
        <v>750</v>
      </c>
      <c r="C149" s="342" t="s">
        <v>297</v>
      </c>
      <c r="D149" s="342" t="s">
        <v>61</v>
      </c>
      <c r="E149" s="351" t="s">
        <v>366</v>
      </c>
      <c r="F149" s="749"/>
      <c r="G149" s="752"/>
      <c r="H149" s="748"/>
      <c r="I149" s="748"/>
      <c r="J149" s="740"/>
      <c r="K149" s="740"/>
      <c r="L149" s="740"/>
      <c r="M149" s="740"/>
      <c r="N149" s="744">
        <f t="shared" si="23"/>
        <v>0</v>
      </c>
      <c r="O149" s="740">
        <v>0</v>
      </c>
      <c r="P149" s="740">
        <v>0</v>
      </c>
      <c r="Q149" s="740"/>
      <c r="R149" s="791">
        <f t="shared" si="43"/>
        <v>0</v>
      </c>
    </row>
    <row r="150" spans="1:18" ht="40.5" hidden="1">
      <c r="A150" s="330"/>
      <c r="B150" s="385" t="s">
        <v>751</v>
      </c>
      <c r="C150" s="342" t="s">
        <v>298</v>
      </c>
      <c r="D150" s="342" t="s">
        <v>61</v>
      </c>
      <c r="E150" s="351" t="s">
        <v>752</v>
      </c>
      <c r="F150" s="749"/>
      <c r="G150" s="752"/>
      <c r="H150" s="748"/>
      <c r="I150" s="748"/>
      <c r="J150" s="740"/>
      <c r="K150" s="740"/>
      <c r="L150" s="740"/>
      <c r="M150" s="740"/>
      <c r="N150" s="744">
        <f t="shared" si="23"/>
        <v>0</v>
      </c>
      <c r="O150" s="740"/>
      <c r="P150" s="740"/>
      <c r="Q150" s="740"/>
      <c r="R150" s="791">
        <f t="shared" si="43"/>
        <v>0</v>
      </c>
    </row>
    <row r="151" spans="1:18" ht="40.5" hidden="1">
      <c r="A151" s="330"/>
      <c r="B151" s="385" t="s">
        <v>753</v>
      </c>
      <c r="C151" s="342" t="s">
        <v>299</v>
      </c>
      <c r="D151" s="342" t="s">
        <v>61</v>
      </c>
      <c r="E151" s="351" t="s">
        <v>367</v>
      </c>
      <c r="F151" s="749"/>
      <c r="G151" s="752"/>
      <c r="H151" s="748"/>
      <c r="I151" s="748"/>
      <c r="J151" s="740"/>
      <c r="K151" s="740"/>
      <c r="L151" s="740"/>
      <c r="M151" s="740"/>
      <c r="N151" s="744">
        <f t="shared" si="23"/>
        <v>0</v>
      </c>
      <c r="O151" s="740"/>
      <c r="P151" s="740"/>
      <c r="Q151" s="740"/>
      <c r="R151" s="791">
        <f t="shared" si="43"/>
        <v>0</v>
      </c>
    </row>
    <row r="152" spans="1:18" ht="36.75" customHeight="1" hidden="1">
      <c r="A152" s="330"/>
      <c r="B152" s="385" t="s">
        <v>754</v>
      </c>
      <c r="C152" s="342" t="s">
        <v>300</v>
      </c>
      <c r="D152" s="342" t="s">
        <v>61</v>
      </c>
      <c r="E152" s="351" t="s">
        <v>368</v>
      </c>
      <c r="F152" s="749"/>
      <c r="G152" s="752"/>
      <c r="H152" s="748"/>
      <c r="I152" s="748"/>
      <c r="J152" s="740"/>
      <c r="K152" s="740"/>
      <c r="L152" s="740"/>
      <c r="M152" s="740"/>
      <c r="N152" s="744">
        <f t="shared" si="23"/>
        <v>0</v>
      </c>
      <c r="O152" s="740"/>
      <c r="P152" s="740"/>
      <c r="Q152" s="740"/>
      <c r="R152" s="791">
        <f t="shared" si="43"/>
        <v>0</v>
      </c>
    </row>
    <row r="153" spans="1:18" ht="39.75" customHeight="1" hidden="1">
      <c r="A153" s="330"/>
      <c r="B153" s="385" t="s">
        <v>1</v>
      </c>
      <c r="C153" s="342" t="s">
        <v>301</v>
      </c>
      <c r="D153" s="342" t="s">
        <v>61</v>
      </c>
      <c r="E153" s="351" t="s">
        <v>369</v>
      </c>
      <c r="F153" s="749"/>
      <c r="G153" s="752"/>
      <c r="H153" s="748"/>
      <c r="I153" s="748"/>
      <c r="J153" s="740"/>
      <c r="K153" s="740"/>
      <c r="L153" s="740"/>
      <c r="M153" s="740"/>
      <c r="N153" s="744">
        <f t="shared" si="23"/>
        <v>0</v>
      </c>
      <c r="O153" s="740"/>
      <c r="P153" s="740"/>
      <c r="Q153" s="740"/>
      <c r="R153" s="791">
        <f t="shared" si="43"/>
        <v>0</v>
      </c>
    </row>
    <row r="154" spans="1:18" ht="38.25" customHeight="1" hidden="1">
      <c r="A154" s="330"/>
      <c r="B154" s="385" t="s">
        <v>2</v>
      </c>
      <c r="C154" s="342" t="s">
        <v>302</v>
      </c>
      <c r="D154" s="342" t="s">
        <v>61</v>
      </c>
      <c r="E154" s="351" t="s">
        <v>370</v>
      </c>
      <c r="F154" s="749"/>
      <c r="G154" s="752"/>
      <c r="H154" s="748"/>
      <c r="I154" s="748"/>
      <c r="J154" s="740"/>
      <c r="K154" s="740"/>
      <c r="L154" s="740"/>
      <c r="M154" s="740"/>
      <c r="N154" s="744">
        <f t="shared" si="23"/>
        <v>0</v>
      </c>
      <c r="O154" s="740"/>
      <c r="P154" s="740"/>
      <c r="Q154" s="740"/>
      <c r="R154" s="791">
        <f t="shared" si="43"/>
        <v>0</v>
      </c>
    </row>
    <row r="155" spans="1:18" ht="40.5" hidden="1">
      <c r="A155" s="330"/>
      <c r="B155" s="385" t="s">
        <v>559</v>
      </c>
      <c r="C155" s="342" t="s">
        <v>560</v>
      </c>
      <c r="D155" s="342" t="s">
        <v>61</v>
      </c>
      <c r="E155" s="351" t="s">
        <v>371</v>
      </c>
      <c r="F155" s="749"/>
      <c r="G155" s="752"/>
      <c r="H155" s="782"/>
      <c r="I155" s="782"/>
      <c r="J155" s="781"/>
      <c r="K155" s="750"/>
      <c r="L155" s="750"/>
      <c r="M155" s="750"/>
      <c r="N155" s="744">
        <f t="shared" si="23"/>
        <v>0</v>
      </c>
      <c r="O155" s="781"/>
      <c r="P155" s="781"/>
      <c r="Q155" s="781"/>
      <c r="R155" s="791">
        <f t="shared" si="43"/>
        <v>0</v>
      </c>
    </row>
    <row r="156" spans="1:18" ht="60" customHeight="1">
      <c r="A156" s="330"/>
      <c r="B156" s="421" t="s">
        <v>745</v>
      </c>
      <c r="C156" s="421" t="s">
        <v>746</v>
      </c>
      <c r="D156" s="421" t="s">
        <v>65</v>
      </c>
      <c r="E156" s="567" t="s">
        <v>554</v>
      </c>
      <c r="F156" s="749">
        <v>90000</v>
      </c>
      <c r="G156" s="742">
        <f>F156-J156</f>
        <v>90000</v>
      </c>
      <c r="H156" s="782"/>
      <c r="I156" s="782"/>
      <c r="J156" s="781"/>
      <c r="K156" s="750"/>
      <c r="L156" s="750"/>
      <c r="M156" s="750"/>
      <c r="N156" s="744">
        <f t="shared" si="23"/>
        <v>0</v>
      </c>
      <c r="O156" s="781"/>
      <c r="P156" s="781"/>
      <c r="Q156" s="781"/>
      <c r="R156" s="791">
        <f t="shared" si="43"/>
        <v>90000</v>
      </c>
    </row>
    <row r="157" spans="1:18" ht="78.75" customHeight="1" hidden="1">
      <c r="A157" s="330"/>
      <c r="B157" s="385" t="s">
        <v>80</v>
      </c>
      <c r="C157" s="342" t="s">
        <v>81</v>
      </c>
      <c r="D157" s="342" t="s">
        <v>65</v>
      </c>
      <c r="E157" s="351" t="s">
        <v>84</v>
      </c>
      <c r="F157" s="749"/>
      <c r="G157" s="752"/>
      <c r="H157" s="782"/>
      <c r="I157" s="782"/>
      <c r="J157" s="781"/>
      <c r="K157" s="750"/>
      <c r="L157" s="750"/>
      <c r="M157" s="750"/>
      <c r="N157" s="744">
        <f t="shared" si="23"/>
        <v>0</v>
      </c>
      <c r="O157" s="781"/>
      <c r="P157" s="781"/>
      <c r="Q157" s="781"/>
      <c r="R157" s="791">
        <f t="shared" si="43"/>
        <v>0</v>
      </c>
    </row>
    <row r="158" spans="1:18" ht="73.5" customHeight="1">
      <c r="A158" s="330"/>
      <c r="B158" s="421" t="s">
        <v>747</v>
      </c>
      <c r="C158" s="421" t="s">
        <v>748</v>
      </c>
      <c r="D158" s="421" t="s">
        <v>65</v>
      </c>
      <c r="E158" s="567" t="s">
        <v>739</v>
      </c>
      <c r="F158" s="749">
        <v>14000</v>
      </c>
      <c r="G158" s="742">
        <f>F158-J158</f>
        <v>14000</v>
      </c>
      <c r="H158" s="782"/>
      <c r="I158" s="782"/>
      <c r="J158" s="781"/>
      <c r="K158" s="750"/>
      <c r="L158" s="750"/>
      <c r="M158" s="750"/>
      <c r="N158" s="744">
        <f t="shared" si="23"/>
        <v>0</v>
      </c>
      <c r="O158" s="781"/>
      <c r="P158" s="781"/>
      <c r="Q158" s="781"/>
      <c r="R158" s="791">
        <f t="shared" si="43"/>
        <v>14000</v>
      </c>
    </row>
    <row r="159" spans="1:18" ht="60.75">
      <c r="A159" s="330"/>
      <c r="B159" s="385" t="s">
        <v>4</v>
      </c>
      <c r="C159" s="342" t="s">
        <v>303</v>
      </c>
      <c r="D159" s="342" t="s">
        <v>65</v>
      </c>
      <c r="E159" s="389" t="s">
        <v>376</v>
      </c>
      <c r="F159" s="749">
        <v>98800</v>
      </c>
      <c r="G159" s="742">
        <f>F159-J159</f>
        <v>98800</v>
      </c>
      <c r="H159" s="782"/>
      <c r="I159" s="782"/>
      <c r="J159" s="781"/>
      <c r="K159" s="750"/>
      <c r="L159" s="750"/>
      <c r="M159" s="750"/>
      <c r="N159" s="744">
        <f t="shared" si="23"/>
        <v>0</v>
      </c>
      <c r="O159" s="781"/>
      <c r="P159" s="781"/>
      <c r="Q159" s="781"/>
      <c r="R159" s="791">
        <f t="shared" si="43"/>
        <v>98800</v>
      </c>
    </row>
    <row r="160" spans="1:18" ht="206.25" customHeight="1" hidden="1">
      <c r="A160" s="330"/>
      <c r="B160" s="385" t="s">
        <v>5</v>
      </c>
      <c r="C160" s="343" t="s">
        <v>304</v>
      </c>
      <c r="D160" s="343" t="s">
        <v>318</v>
      </c>
      <c r="E160" s="351" t="s">
        <v>561</v>
      </c>
      <c r="F160" s="749">
        <f>F161+F162+F163+F165+F164</f>
        <v>0</v>
      </c>
      <c r="G160" s="749">
        <f aca="true" t="shared" si="44" ref="G160:Q160">G161+G162+G163+G165+G164</f>
        <v>0</v>
      </c>
      <c r="H160" s="753">
        <f t="shared" si="44"/>
        <v>0</v>
      </c>
      <c r="I160" s="753">
        <f t="shared" si="44"/>
        <v>0</v>
      </c>
      <c r="J160" s="753">
        <f t="shared" si="44"/>
        <v>0</v>
      </c>
      <c r="K160" s="753">
        <f t="shared" si="44"/>
        <v>0</v>
      </c>
      <c r="L160" s="753"/>
      <c r="M160" s="753"/>
      <c r="N160" s="744">
        <f t="shared" si="23"/>
        <v>0</v>
      </c>
      <c r="O160" s="753">
        <f t="shared" si="44"/>
        <v>0</v>
      </c>
      <c r="P160" s="753">
        <f t="shared" si="44"/>
        <v>0</v>
      </c>
      <c r="Q160" s="753">
        <f t="shared" si="44"/>
        <v>0</v>
      </c>
      <c r="R160" s="791">
        <f t="shared" si="43"/>
        <v>0</v>
      </c>
    </row>
    <row r="161" spans="1:18" ht="56.25" customHeight="1" hidden="1">
      <c r="A161" s="330"/>
      <c r="B161" s="385" t="s">
        <v>333</v>
      </c>
      <c r="C161" s="343" t="s">
        <v>334</v>
      </c>
      <c r="D161" s="343" t="s">
        <v>67</v>
      </c>
      <c r="E161" s="351" t="s">
        <v>3</v>
      </c>
      <c r="F161" s="749"/>
      <c r="G161" s="752"/>
      <c r="H161" s="782"/>
      <c r="I161" s="782"/>
      <c r="J161" s="781"/>
      <c r="K161" s="750"/>
      <c r="L161" s="750"/>
      <c r="M161" s="750"/>
      <c r="N161" s="744">
        <f t="shared" si="23"/>
        <v>0</v>
      </c>
      <c r="O161" s="781"/>
      <c r="P161" s="781"/>
      <c r="Q161" s="781"/>
      <c r="R161" s="791">
        <f t="shared" si="43"/>
        <v>0</v>
      </c>
    </row>
    <row r="162" spans="1:18" ht="77.25" customHeight="1" hidden="1">
      <c r="A162" s="330"/>
      <c r="B162" s="385" t="s">
        <v>335</v>
      </c>
      <c r="C162" s="343" t="s">
        <v>348</v>
      </c>
      <c r="D162" s="343" t="s">
        <v>67</v>
      </c>
      <c r="E162" s="351" t="s">
        <v>347</v>
      </c>
      <c r="F162" s="749"/>
      <c r="G162" s="752"/>
      <c r="H162" s="782"/>
      <c r="I162" s="782"/>
      <c r="J162" s="781"/>
      <c r="K162" s="750"/>
      <c r="L162" s="750"/>
      <c r="M162" s="750"/>
      <c r="N162" s="744">
        <f t="shared" si="23"/>
        <v>0</v>
      </c>
      <c r="O162" s="781"/>
      <c r="P162" s="781"/>
      <c r="Q162" s="781"/>
      <c r="R162" s="791">
        <f t="shared" si="43"/>
        <v>0</v>
      </c>
    </row>
    <row r="163" spans="1:18" ht="63.75" customHeight="1" hidden="1">
      <c r="A163" s="330"/>
      <c r="B163" s="385" t="s">
        <v>350</v>
      </c>
      <c r="C163" s="343" t="s">
        <v>351</v>
      </c>
      <c r="D163" s="343" t="s">
        <v>67</v>
      </c>
      <c r="E163" s="351" t="s">
        <v>349</v>
      </c>
      <c r="F163" s="749"/>
      <c r="G163" s="752"/>
      <c r="H163" s="782"/>
      <c r="I163" s="782"/>
      <c r="J163" s="781"/>
      <c r="K163" s="750"/>
      <c r="L163" s="750"/>
      <c r="M163" s="750"/>
      <c r="N163" s="744">
        <f t="shared" si="23"/>
        <v>0</v>
      </c>
      <c r="O163" s="781"/>
      <c r="P163" s="781"/>
      <c r="Q163" s="781"/>
      <c r="R163" s="791">
        <f t="shared" si="43"/>
        <v>0</v>
      </c>
    </row>
    <row r="164" spans="1:18" ht="81.75" customHeight="1" hidden="1">
      <c r="A164" s="330"/>
      <c r="B164" s="390" t="s">
        <v>236</v>
      </c>
      <c r="C164" s="391">
        <v>3084</v>
      </c>
      <c r="D164" s="392">
        <v>1040</v>
      </c>
      <c r="E164" s="393" t="s">
        <v>83</v>
      </c>
      <c r="F164" s="749"/>
      <c r="G164" s="752"/>
      <c r="H164" s="782"/>
      <c r="I164" s="782"/>
      <c r="J164" s="781"/>
      <c r="K164" s="750"/>
      <c r="L164" s="750"/>
      <c r="M164" s="750"/>
      <c r="N164" s="744">
        <f aca="true" t="shared" si="45" ref="N164:N204">K164-Q164</f>
        <v>0</v>
      </c>
      <c r="O164" s="781"/>
      <c r="P164" s="781"/>
      <c r="Q164" s="781"/>
      <c r="R164" s="791">
        <f t="shared" si="43"/>
        <v>0</v>
      </c>
    </row>
    <row r="165" spans="1:18" ht="87.75" customHeight="1" hidden="1">
      <c r="A165" s="330"/>
      <c r="B165" s="385" t="s">
        <v>352</v>
      </c>
      <c r="C165" s="343" t="s">
        <v>353</v>
      </c>
      <c r="D165" s="343" t="s">
        <v>67</v>
      </c>
      <c r="E165" s="351" t="s">
        <v>354</v>
      </c>
      <c r="F165" s="749"/>
      <c r="G165" s="752"/>
      <c r="H165" s="782"/>
      <c r="I165" s="782"/>
      <c r="J165" s="781"/>
      <c r="K165" s="750"/>
      <c r="L165" s="750"/>
      <c r="M165" s="750"/>
      <c r="N165" s="744">
        <f t="shared" si="45"/>
        <v>0</v>
      </c>
      <c r="O165" s="781"/>
      <c r="P165" s="781"/>
      <c r="Q165" s="781"/>
      <c r="R165" s="791">
        <f t="shared" si="43"/>
        <v>0</v>
      </c>
    </row>
    <row r="166" spans="1:18" ht="69.75" customHeight="1">
      <c r="A166" s="330"/>
      <c r="B166" s="385" t="s">
        <v>4</v>
      </c>
      <c r="C166" s="342" t="s">
        <v>303</v>
      </c>
      <c r="D166" s="342" t="s">
        <v>65</v>
      </c>
      <c r="E166" s="351" t="s">
        <v>410</v>
      </c>
      <c r="F166" s="749">
        <v>38800</v>
      </c>
      <c r="G166" s="742">
        <f>F166-J166</f>
        <v>38800</v>
      </c>
      <c r="H166" s="782"/>
      <c r="I166" s="782"/>
      <c r="J166" s="781"/>
      <c r="K166" s="750"/>
      <c r="L166" s="750"/>
      <c r="M166" s="750"/>
      <c r="N166" s="744">
        <f t="shared" si="45"/>
        <v>0</v>
      </c>
      <c r="O166" s="781"/>
      <c r="P166" s="781"/>
      <c r="Q166" s="781"/>
      <c r="R166" s="791">
        <f t="shared" si="43"/>
        <v>38800</v>
      </c>
    </row>
    <row r="167" spans="1:18" ht="52.5" customHeight="1" hidden="1">
      <c r="A167" s="330"/>
      <c r="B167" s="385" t="s">
        <v>6</v>
      </c>
      <c r="C167" s="343" t="s">
        <v>305</v>
      </c>
      <c r="D167" s="343" t="s">
        <v>64</v>
      </c>
      <c r="E167" s="351" t="s">
        <v>562</v>
      </c>
      <c r="F167" s="749"/>
      <c r="G167" s="742">
        <f>F167-J167</f>
        <v>0</v>
      </c>
      <c r="H167" s="782"/>
      <c r="I167" s="782"/>
      <c r="J167" s="781"/>
      <c r="K167" s="750"/>
      <c r="L167" s="750"/>
      <c r="M167" s="750"/>
      <c r="N167" s="744">
        <f t="shared" si="45"/>
        <v>0</v>
      </c>
      <c r="O167" s="781"/>
      <c r="P167" s="781"/>
      <c r="Q167" s="781"/>
      <c r="R167" s="791">
        <f t="shared" si="43"/>
        <v>0</v>
      </c>
    </row>
    <row r="168" spans="1:18" ht="93" customHeight="1">
      <c r="A168" s="330"/>
      <c r="B168" s="385" t="s">
        <v>6</v>
      </c>
      <c r="C168" s="343" t="s">
        <v>305</v>
      </c>
      <c r="D168" s="343" t="s">
        <v>64</v>
      </c>
      <c r="E168" s="910" t="s">
        <v>562</v>
      </c>
      <c r="F168" s="749">
        <v>92000</v>
      </c>
      <c r="G168" s="742">
        <f>F168-J168</f>
        <v>92000</v>
      </c>
      <c r="H168" s="782"/>
      <c r="I168" s="782"/>
      <c r="J168" s="781"/>
      <c r="K168" s="750"/>
      <c r="L168" s="750"/>
      <c r="M168" s="750"/>
      <c r="N168" s="744"/>
      <c r="O168" s="781"/>
      <c r="P168" s="781"/>
      <c r="Q168" s="781"/>
      <c r="R168" s="791">
        <f t="shared" si="43"/>
        <v>92000</v>
      </c>
    </row>
    <row r="169" spans="1:18" ht="40.5" customHeight="1">
      <c r="A169" s="330"/>
      <c r="B169" s="385" t="s">
        <v>179</v>
      </c>
      <c r="C169" s="343" t="s">
        <v>180</v>
      </c>
      <c r="D169" s="343" t="s">
        <v>61</v>
      </c>
      <c r="E169" s="413" t="s">
        <v>181</v>
      </c>
      <c r="F169" s="749"/>
      <c r="G169" s="742">
        <f>F169-J169</f>
        <v>0</v>
      </c>
      <c r="H169" s="753"/>
      <c r="I169" s="753"/>
      <c r="J169" s="749"/>
      <c r="K169" s="749"/>
      <c r="L169" s="749"/>
      <c r="M169" s="749"/>
      <c r="N169" s="744">
        <f t="shared" si="45"/>
        <v>0</v>
      </c>
      <c r="O169" s="749"/>
      <c r="P169" s="749"/>
      <c r="Q169" s="749"/>
      <c r="R169" s="791">
        <f t="shared" si="43"/>
        <v>0</v>
      </c>
    </row>
    <row r="170" spans="1:18" ht="237" customHeight="1" hidden="1">
      <c r="A170" s="330"/>
      <c r="B170" s="385" t="s">
        <v>575</v>
      </c>
      <c r="C170" s="343" t="s">
        <v>720</v>
      </c>
      <c r="D170" s="383">
        <v>1040</v>
      </c>
      <c r="E170" s="351" t="s">
        <v>729</v>
      </c>
      <c r="F170" s="753"/>
      <c r="G170" s="774"/>
      <c r="H170" s="753"/>
      <c r="I170" s="753"/>
      <c r="J170" s="749"/>
      <c r="K170" s="749"/>
      <c r="L170" s="749"/>
      <c r="M170" s="749"/>
      <c r="N170" s="744">
        <f t="shared" si="45"/>
        <v>0</v>
      </c>
      <c r="O170" s="749"/>
      <c r="P170" s="749"/>
      <c r="Q170" s="749"/>
      <c r="R170" s="791">
        <f t="shared" si="43"/>
        <v>0</v>
      </c>
    </row>
    <row r="171" spans="1:18" ht="153" customHeight="1">
      <c r="A171" s="330"/>
      <c r="B171" s="385" t="s">
        <v>12</v>
      </c>
      <c r="C171" s="343" t="s">
        <v>285</v>
      </c>
      <c r="D171" s="383">
        <v>1010</v>
      </c>
      <c r="E171" s="351" t="s">
        <v>11</v>
      </c>
      <c r="F171" s="749">
        <v>850000</v>
      </c>
      <c r="G171" s="742">
        <f>F171-J171</f>
        <v>850000</v>
      </c>
      <c r="H171" s="753"/>
      <c r="I171" s="753"/>
      <c r="J171" s="749"/>
      <c r="K171" s="749"/>
      <c r="L171" s="749"/>
      <c r="M171" s="749"/>
      <c r="N171" s="744">
        <f t="shared" si="45"/>
        <v>0</v>
      </c>
      <c r="O171" s="749"/>
      <c r="P171" s="749"/>
      <c r="Q171" s="749"/>
      <c r="R171" s="791">
        <f t="shared" si="43"/>
        <v>850000</v>
      </c>
    </row>
    <row r="172" spans="1:18" ht="30.75" customHeight="1">
      <c r="A172" s="330"/>
      <c r="B172" s="342" t="s">
        <v>13</v>
      </c>
      <c r="C172" s="343" t="s">
        <v>7</v>
      </c>
      <c r="D172" s="383" t="s">
        <v>318</v>
      </c>
      <c r="E172" s="346" t="s">
        <v>721</v>
      </c>
      <c r="F172" s="749">
        <f>F173</f>
        <v>962700</v>
      </c>
      <c r="G172" s="742">
        <f>F172-J172</f>
        <v>962700</v>
      </c>
      <c r="H172" s="753">
        <f aca="true" t="shared" si="46" ref="H172:Q172">H173</f>
        <v>0</v>
      </c>
      <c r="I172" s="753">
        <f t="shared" si="46"/>
        <v>0</v>
      </c>
      <c r="J172" s="749">
        <f t="shared" si="46"/>
        <v>0</v>
      </c>
      <c r="K172" s="749">
        <f t="shared" si="46"/>
        <v>0</v>
      </c>
      <c r="L172" s="749"/>
      <c r="M172" s="749"/>
      <c r="N172" s="744">
        <f t="shared" si="45"/>
        <v>0</v>
      </c>
      <c r="O172" s="749">
        <f t="shared" si="46"/>
        <v>0</v>
      </c>
      <c r="P172" s="749">
        <f t="shared" si="46"/>
        <v>0</v>
      </c>
      <c r="Q172" s="749">
        <f t="shared" si="46"/>
        <v>0</v>
      </c>
      <c r="R172" s="791">
        <f t="shared" si="43"/>
        <v>962700</v>
      </c>
    </row>
    <row r="173" spans="1:18" ht="40.5">
      <c r="A173" s="330"/>
      <c r="B173" s="331" t="s">
        <v>14</v>
      </c>
      <c r="C173" s="331" t="s">
        <v>8</v>
      </c>
      <c r="D173" s="331" t="s">
        <v>320</v>
      </c>
      <c r="E173" s="332" t="s">
        <v>10</v>
      </c>
      <c r="F173" s="749">
        <v>962700</v>
      </c>
      <c r="G173" s="742">
        <f>F173-J173</f>
        <v>962700</v>
      </c>
      <c r="H173" s="782"/>
      <c r="I173" s="782"/>
      <c r="J173" s="781"/>
      <c r="K173" s="750"/>
      <c r="L173" s="750"/>
      <c r="M173" s="750"/>
      <c r="N173" s="744">
        <f t="shared" si="45"/>
        <v>0</v>
      </c>
      <c r="O173" s="781"/>
      <c r="P173" s="781"/>
      <c r="Q173" s="781"/>
      <c r="R173" s="791">
        <f t="shared" si="43"/>
        <v>962700</v>
      </c>
    </row>
    <row r="174" spans="1:18" s="930" customFormat="1" ht="84.75" customHeight="1">
      <c r="A174" s="928"/>
      <c r="B174" s="856" t="s">
        <v>330</v>
      </c>
      <c r="C174" s="856"/>
      <c r="D174" s="856"/>
      <c r="E174" s="924" t="s">
        <v>530</v>
      </c>
      <c r="F174" s="929">
        <f>F175</f>
        <v>15901078</v>
      </c>
      <c r="G174" s="929">
        <f aca="true" t="shared" si="47" ref="G174:Q174">G175</f>
        <v>15901078</v>
      </c>
      <c r="H174" s="929">
        <f t="shared" si="47"/>
        <v>9839166</v>
      </c>
      <c r="I174" s="929">
        <f t="shared" si="47"/>
        <v>2517547</v>
      </c>
      <c r="J174" s="929">
        <f t="shared" si="47"/>
        <v>0</v>
      </c>
      <c r="K174" s="929">
        <f t="shared" si="47"/>
        <v>215500</v>
      </c>
      <c r="L174" s="929">
        <f t="shared" si="47"/>
        <v>80000</v>
      </c>
      <c r="M174" s="929">
        <f t="shared" si="47"/>
        <v>80000</v>
      </c>
      <c r="N174" s="793">
        <f t="shared" si="45"/>
        <v>135500</v>
      </c>
      <c r="O174" s="929">
        <f t="shared" si="47"/>
        <v>33000</v>
      </c>
      <c r="P174" s="929">
        <f t="shared" si="47"/>
        <v>0</v>
      </c>
      <c r="Q174" s="929">
        <f t="shared" si="47"/>
        <v>80000</v>
      </c>
      <c r="R174" s="791">
        <f t="shared" si="43"/>
        <v>16116578</v>
      </c>
    </row>
    <row r="175" spans="1:18" s="930" customFormat="1" ht="60.75" customHeight="1">
      <c r="A175" s="928"/>
      <c r="B175" s="926" t="s">
        <v>331</v>
      </c>
      <c r="C175" s="926"/>
      <c r="D175" s="926"/>
      <c r="E175" s="931" t="s">
        <v>530</v>
      </c>
      <c r="F175" s="794">
        <f>F176+F180+F178</f>
        <v>15901078</v>
      </c>
      <c r="G175" s="794">
        <f aca="true" t="shared" si="48" ref="G175:Q175">G176+G180+G178</f>
        <v>15901078</v>
      </c>
      <c r="H175" s="794">
        <f t="shared" si="48"/>
        <v>9839166</v>
      </c>
      <c r="I175" s="794">
        <f t="shared" si="48"/>
        <v>2517547</v>
      </c>
      <c r="J175" s="794">
        <f t="shared" si="48"/>
        <v>0</v>
      </c>
      <c r="K175" s="794">
        <f t="shared" si="48"/>
        <v>215500</v>
      </c>
      <c r="L175" s="794">
        <f t="shared" si="48"/>
        <v>80000</v>
      </c>
      <c r="M175" s="794">
        <f t="shared" si="48"/>
        <v>80000</v>
      </c>
      <c r="N175" s="793">
        <f t="shared" si="45"/>
        <v>135500</v>
      </c>
      <c r="O175" s="794">
        <f t="shared" si="48"/>
        <v>33000</v>
      </c>
      <c r="P175" s="794">
        <f t="shared" si="48"/>
        <v>0</v>
      </c>
      <c r="Q175" s="794">
        <f t="shared" si="48"/>
        <v>80000</v>
      </c>
      <c r="R175" s="791">
        <f t="shared" si="43"/>
        <v>16116578</v>
      </c>
    </row>
    <row r="176" spans="1:18" ht="38.25" customHeight="1">
      <c r="A176" s="330"/>
      <c r="B176" s="326" t="s">
        <v>318</v>
      </c>
      <c r="C176" s="327" t="s">
        <v>319</v>
      </c>
      <c r="D176" s="326" t="s">
        <v>318</v>
      </c>
      <c r="E176" s="329" t="s">
        <v>264</v>
      </c>
      <c r="F176" s="758">
        <f>F177</f>
        <v>420000</v>
      </c>
      <c r="G176" s="758">
        <f aca="true" t="shared" si="49" ref="G176:Q176">G177</f>
        <v>420000</v>
      </c>
      <c r="H176" s="758">
        <f t="shared" si="49"/>
        <v>322700</v>
      </c>
      <c r="I176" s="783">
        <f t="shared" si="49"/>
        <v>0</v>
      </c>
      <c r="J176" s="758">
        <f t="shared" si="49"/>
        <v>0</v>
      </c>
      <c r="K176" s="758">
        <f t="shared" si="49"/>
        <v>0</v>
      </c>
      <c r="L176" s="758"/>
      <c r="M176" s="758"/>
      <c r="N176" s="744">
        <f t="shared" si="45"/>
        <v>0</v>
      </c>
      <c r="O176" s="758">
        <f t="shared" si="49"/>
        <v>0</v>
      </c>
      <c r="P176" s="758">
        <f t="shared" si="49"/>
        <v>0</v>
      </c>
      <c r="Q176" s="758">
        <f t="shared" si="49"/>
        <v>0</v>
      </c>
      <c r="R176" s="791">
        <f t="shared" si="43"/>
        <v>420000</v>
      </c>
    </row>
    <row r="177" spans="1:18" ht="66.75" customHeight="1">
      <c r="A177" s="330"/>
      <c r="B177" s="331" t="s">
        <v>725</v>
      </c>
      <c r="C177" s="331" t="s">
        <v>75</v>
      </c>
      <c r="D177" s="331" t="s">
        <v>705</v>
      </c>
      <c r="E177" s="332" t="s">
        <v>546</v>
      </c>
      <c r="F177" s="754">
        <v>420000</v>
      </c>
      <c r="G177" s="742">
        <f>F177-J177</f>
        <v>420000</v>
      </c>
      <c r="H177" s="750">
        <v>322700</v>
      </c>
      <c r="I177" s="756"/>
      <c r="J177" s="754"/>
      <c r="K177" s="754"/>
      <c r="L177" s="754"/>
      <c r="M177" s="754"/>
      <c r="N177" s="744">
        <f t="shared" si="45"/>
        <v>0</v>
      </c>
      <c r="O177" s="750"/>
      <c r="P177" s="750"/>
      <c r="Q177" s="750"/>
      <c r="R177" s="791">
        <f t="shared" si="43"/>
        <v>420000</v>
      </c>
    </row>
    <row r="178" spans="1:18" ht="36.75" customHeight="1">
      <c r="A178" s="330"/>
      <c r="B178" s="394" t="s">
        <v>318</v>
      </c>
      <c r="C178" s="394" t="s">
        <v>281</v>
      </c>
      <c r="D178" s="395" t="s">
        <v>318</v>
      </c>
      <c r="E178" s="329" t="s">
        <v>282</v>
      </c>
      <c r="F178" s="754">
        <f>F179</f>
        <v>2988178</v>
      </c>
      <c r="G178" s="754">
        <f aca="true" t="shared" si="50" ref="G178:Q178">G179</f>
        <v>2988178</v>
      </c>
      <c r="H178" s="754">
        <f t="shared" si="50"/>
        <v>2279566</v>
      </c>
      <c r="I178" s="754">
        <f t="shared" si="50"/>
        <v>142878</v>
      </c>
      <c r="J178" s="754">
        <f t="shared" si="50"/>
        <v>0</v>
      </c>
      <c r="K178" s="754">
        <f t="shared" si="50"/>
        <v>60000</v>
      </c>
      <c r="L178" s="754"/>
      <c r="M178" s="754"/>
      <c r="N178" s="744">
        <f t="shared" si="45"/>
        <v>60000</v>
      </c>
      <c r="O178" s="754">
        <f t="shared" si="50"/>
        <v>33000</v>
      </c>
      <c r="P178" s="754">
        <f t="shared" si="50"/>
        <v>0</v>
      </c>
      <c r="Q178" s="754">
        <f t="shared" si="50"/>
        <v>0</v>
      </c>
      <c r="R178" s="791">
        <f t="shared" si="43"/>
        <v>3048178</v>
      </c>
    </row>
    <row r="179" spans="1:18" ht="48.75" customHeight="1">
      <c r="A179" s="330"/>
      <c r="B179" s="331" t="s">
        <v>412</v>
      </c>
      <c r="C179" s="331" t="s">
        <v>413</v>
      </c>
      <c r="D179" s="397" t="s">
        <v>69</v>
      </c>
      <c r="E179" s="332" t="s">
        <v>450</v>
      </c>
      <c r="F179" s="754">
        <v>2988178</v>
      </c>
      <c r="G179" s="742">
        <f>F179-J179</f>
        <v>2988178</v>
      </c>
      <c r="H179" s="750">
        <v>2279566</v>
      </c>
      <c r="I179" s="750">
        <v>142878</v>
      </c>
      <c r="J179" s="754"/>
      <c r="K179" s="754">
        <v>60000</v>
      </c>
      <c r="L179" s="754"/>
      <c r="M179" s="754"/>
      <c r="N179" s="744">
        <f t="shared" si="45"/>
        <v>60000</v>
      </c>
      <c r="O179" s="750">
        <v>33000</v>
      </c>
      <c r="P179" s="750"/>
      <c r="Q179" s="750"/>
      <c r="R179" s="791">
        <f t="shared" si="43"/>
        <v>3048178</v>
      </c>
    </row>
    <row r="180" spans="1:18" ht="33.75" customHeight="1">
      <c r="A180" s="330"/>
      <c r="B180" s="394" t="s">
        <v>318</v>
      </c>
      <c r="C180" s="394" t="s">
        <v>307</v>
      </c>
      <c r="D180" s="395" t="s">
        <v>318</v>
      </c>
      <c r="E180" s="380" t="s">
        <v>306</v>
      </c>
      <c r="F180" s="754">
        <f>F183+F181+F182</f>
        <v>12492900</v>
      </c>
      <c r="G180" s="754">
        <f>G183+G181+G182</f>
        <v>12492900</v>
      </c>
      <c r="H180" s="754">
        <f>H183+H181+H182</f>
        <v>7236900</v>
      </c>
      <c r="I180" s="754">
        <f>I183+I181+I182</f>
        <v>2374669</v>
      </c>
      <c r="J180" s="754">
        <f aca="true" t="shared" si="51" ref="J180:Q180">J183+J181+J182</f>
        <v>0</v>
      </c>
      <c r="K180" s="754">
        <f t="shared" si="51"/>
        <v>155500</v>
      </c>
      <c r="L180" s="754">
        <f t="shared" si="51"/>
        <v>80000</v>
      </c>
      <c r="M180" s="754">
        <f t="shared" si="51"/>
        <v>80000</v>
      </c>
      <c r="N180" s="744">
        <f t="shared" si="45"/>
        <v>75500</v>
      </c>
      <c r="O180" s="754">
        <f t="shared" si="51"/>
        <v>0</v>
      </c>
      <c r="P180" s="754">
        <f t="shared" si="51"/>
        <v>0</v>
      </c>
      <c r="Q180" s="754">
        <f t="shared" si="51"/>
        <v>80000</v>
      </c>
      <c r="R180" s="791">
        <f t="shared" si="43"/>
        <v>12648400</v>
      </c>
    </row>
    <row r="181" spans="1:18" ht="20.25">
      <c r="A181" s="372"/>
      <c r="B181" s="398">
        <v>1014030</v>
      </c>
      <c r="C181" s="399" t="s">
        <v>308</v>
      </c>
      <c r="D181" s="361" t="s">
        <v>68</v>
      </c>
      <c r="E181" s="346" t="s">
        <v>15</v>
      </c>
      <c r="F181" s="749">
        <v>3525900</v>
      </c>
      <c r="G181" s="742">
        <f>F181-J181</f>
        <v>3525900</v>
      </c>
      <c r="H181" s="752">
        <v>2246400</v>
      </c>
      <c r="I181" s="752">
        <v>430300</v>
      </c>
      <c r="J181" s="752"/>
      <c r="K181" s="749">
        <v>82500</v>
      </c>
      <c r="L181" s="749">
        <v>80000</v>
      </c>
      <c r="M181" s="749">
        <v>80000</v>
      </c>
      <c r="N181" s="744">
        <f t="shared" si="45"/>
        <v>2500</v>
      </c>
      <c r="O181" s="752"/>
      <c r="P181" s="752"/>
      <c r="Q181" s="752">
        <v>80000</v>
      </c>
      <c r="R181" s="791">
        <f t="shared" si="43"/>
        <v>3608400</v>
      </c>
    </row>
    <row r="182" spans="1:18" ht="63.75" customHeight="1">
      <c r="A182" s="372"/>
      <c r="B182" s="398">
        <v>1014060</v>
      </c>
      <c r="C182" s="399" t="s">
        <v>233</v>
      </c>
      <c r="D182" s="361" t="s">
        <v>234</v>
      </c>
      <c r="E182" s="346" t="s">
        <v>235</v>
      </c>
      <c r="F182" s="749">
        <v>8283500</v>
      </c>
      <c r="G182" s="742">
        <f>F182-J182</f>
        <v>8283500</v>
      </c>
      <c r="H182" s="752">
        <v>4568900</v>
      </c>
      <c r="I182" s="752">
        <v>1944369</v>
      </c>
      <c r="J182" s="752"/>
      <c r="K182" s="749">
        <v>73000</v>
      </c>
      <c r="L182" s="749"/>
      <c r="M182" s="749"/>
      <c r="N182" s="744">
        <f t="shared" si="45"/>
        <v>73000</v>
      </c>
      <c r="O182" s="752"/>
      <c r="P182" s="752"/>
      <c r="Q182" s="752"/>
      <c r="R182" s="791">
        <f t="shared" si="43"/>
        <v>8356500</v>
      </c>
    </row>
    <row r="183" spans="1:18" ht="45" customHeight="1">
      <c r="A183" s="330"/>
      <c r="B183" s="398">
        <v>1014080</v>
      </c>
      <c r="C183" s="399" t="s">
        <v>16</v>
      </c>
      <c r="D183" s="361" t="s">
        <v>318</v>
      </c>
      <c r="E183" s="346" t="s">
        <v>17</v>
      </c>
      <c r="F183" s="749">
        <f aca="true" t="shared" si="52" ref="F183:K183">F184+F185</f>
        <v>683500</v>
      </c>
      <c r="G183" s="749">
        <f t="shared" si="52"/>
        <v>683500</v>
      </c>
      <c r="H183" s="749">
        <f t="shared" si="52"/>
        <v>421600</v>
      </c>
      <c r="I183" s="749">
        <f t="shared" si="52"/>
        <v>0</v>
      </c>
      <c r="J183" s="749">
        <f t="shared" si="52"/>
        <v>0</v>
      </c>
      <c r="K183" s="749">
        <f t="shared" si="52"/>
        <v>0</v>
      </c>
      <c r="L183" s="749"/>
      <c r="M183" s="749"/>
      <c r="N183" s="744">
        <f t="shared" si="45"/>
        <v>0</v>
      </c>
      <c r="O183" s="749">
        <f>O184+O185</f>
        <v>0</v>
      </c>
      <c r="P183" s="749">
        <f>P184+P185</f>
        <v>0</v>
      </c>
      <c r="Q183" s="749">
        <f>Q184+Q185</f>
        <v>0</v>
      </c>
      <c r="R183" s="791">
        <f t="shared" si="43"/>
        <v>683500</v>
      </c>
    </row>
    <row r="184" spans="1:18" ht="42" customHeight="1">
      <c r="A184" s="330"/>
      <c r="B184" s="398">
        <v>1014081</v>
      </c>
      <c r="C184" s="399" t="s">
        <v>18</v>
      </c>
      <c r="D184" s="361" t="s">
        <v>377</v>
      </c>
      <c r="E184" s="346" t="s">
        <v>20</v>
      </c>
      <c r="F184" s="749">
        <v>548500</v>
      </c>
      <c r="G184" s="742">
        <f>F184-J184</f>
        <v>548500</v>
      </c>
      <c r="H184" s="752">
        <v>421600</v>
      </c>
      <c r="I184" s="752"/>
      <c r="J184" s="752"/>
      <c r="K184" s="752"/>
      <c r="L184" s="752"/>
      <c r="M184" s="752"/>
      <c r="N184" s="744">
        <f t="shared" si="45"/>
        <v>0</v>
      </c>
      <c r="O184" s="752"/>
      <c r="P184" s="752"/>
      <c r="Q184" s="752"/>
      <c r="R184" s="791">
        <f t="shared" si="43"/>
        <v>548500</v>
      </c>
    </row>
    <row r="185" spans="1:18" ht="27" customHeight="1">
      <c r="A185" s="330"/>
      <c r="B185" s="398">
        <v>1014082</v>
      </c>
      <c r="C185" s="399" t="s">
        <v>19</v>
      </c>
      <c r="D185" s="361" t="s">
        <v>377</v>
      </c>
      <c r="E185" s="346" t="s">
        <v>21</v>
      </c>
      <c r="F185" s="749">
        <v>135000</v>
      </c>
      <c r="G185" s="742">
        <f>F185-J185</f>
        <v>135000</v>
      </c>
      <c r="H185" s="752"/>
      <c r="I185" s="752"/>
      <c r="J185" s="752"/>
      <c r="K185" s="752"/>
      <c r="L185" s="752"/>
      <c r="M185" s="752"/>
      <c r="N185" s="744">
        <f t="shared" si="45"/>
        <v>0</v>
      </c>
      <c r="O185" s="752"/>
      <c r="P185" s="752"/>
      <c r="Q185" s="752"/>
      <c r="R185" s="791">
        <f t="shared" si="43"/>
        <v>135000</v>
      </c>
    </row>
    <row r="186" spans="1:18" s="930" customFormat="1" ht="40.5">
      <c r="A186" s="928"/>
      <c r="B186" s="934" t="s">
        <v>726</v>
      </c>
      <c r="C186" s="934"/>
      <c r="D186" s="935"/>
      <c r="E186" s="924" t="s">
        <v>71</v>
      </c>
      <c r="F186" s="929">
        <f>F187</f>
        <v>5753585</v>
      </c>
      <c r="G186" s="929">
        <f aca="true" t="shared" si="53" ref="G186:Q186">G187</f>
        <v>5553585</v>
      </c>
      <c r="H186" s="929">
        <f t="shared" si="53"/>
        <v>2150000</v>
      </c>
      <c r="I186" s="929">
        <f t="shared" si="53"/>
        <v>32873</v>
      </c>
      <c r="J186" s="929">
        <f t="shared" si="53"/>
        <v>100000</v>
      </c>
      <c r="K186" s="929">
        <f t="shared" si="53"/>
        <v>0</v>
      </c>
      <c r="L186" s="929">
        <f t="shared" si="53"/>
        <v>0</v>
      </c>
      <c r="M186" s="929">
        <f t="shared" si="53"/>
        <v>0</v>
      </c>
      <c r="N186" s="793">
        <f t="shared" si="45"/>
        <v>0</v>
      </c>
      <c r="O186" s="929">
        <f t="shared" si="53"/>
        <v>0</v>
      </c>
      <c r="P186" s="929">
        <f t="shared" si="53"/>
        <v>0</v>
      </c>
      <c r="Q186" s="929">
        <f t="shared" si="53"/>
        <v>0</v>
      </c>
      <c r="R186" s="791">
        <f aca="true" t="shared" si="54" ref="R186:R204">F186+K186</f>
        <v>5753585</v>
      </c>
    </row>
    <row r="187" spans="1:18" s="930" customFormat="1" ht="40.5">
      <c r="A187" s="928"/>
      <c r="B187" s="936" t="s">
        <v>727</v>
      </c>
      <c r="C187" s="936"/>
      <c r="D187" s="937"/>
      <c r="E187" s="927" t="s">
        <v>378</v>
      </c>
      <c r="F187" s="794">
        <f>F188+F194+F197+F190+F193+F192</f>
        <v>5753585</v>
      </c>
      <c r="G187" s="794">
        <f>G188+G194+G197+G190+G193+G192</f>
        <v>5553585</v>
      </c>
      <c r="H187" s="794">
        <f aca="true" t="shared" si="55" ref="H187:Q187">H188+H194+H197</f>
        <v>2150000</v>
      </c>
      <c r="I187" s="794">
        <f t="shared" si="55"/>
        <v>32873</v>
      </c>
      <c r="J187" s="794">
        <f>J188+J194+J197+J190+J193+J192</f>
        <v>100000</v>
      </c>
      <c r="K187" s="794">
        <f t="shared" si="55"/>
        <v>0</v>
      </c>
      <c r="L187" s="794">
        <f t="shared" si="55"/>
        <v>0</v>
      </c>
      <c r="M187" s="794">
        <f t="shared" si="55"/>
        <v>0</v>
      </c>
      <c r="N187" s="793">
        <f t="shared" si="45"/>
        <v>0</v>
      </c>
      <c r="O187" s="794">
        <f t="shared" si="55"/>
        <v>0</v>
      </c>
      <c r="P187" s="794">
        <f t="shared" si="55"/>
        <v>0</v>
      </c>
      <c r="Q187" s="794">
        <f t="shared" si="55"/>
        <v>0</v>
      </c>
      <c r="R187" s="791">
        <f t="shared" si="54"/>
        <v>5753585</v>
      </c>
    </row>
    <row r="188" spans="1:18" ht="20.25">
      <c r="A188" s="330"/>
      <c r="B188" s="394" t="s">
        <v>318</v>
      </c>
      <c r="C188" s="394" t="s">
        <v>319</v>
      </c>
      <c r="D188" s="395" t="s">
        <v>318</v>
      </c>
      <c r="E188" s="329" t="s">
        <v>264</v>
      </c>
      <c r="F188" s="754">
        <f>F189</f>
        <v>2773585</v>
      </c>
      <c r="G188" s="754">
        <f aca="true" t="shared" si="56" ref="G188:Q188">G189</f>
        <v>2773585</v>
      </c>
      <c r="H188" s="754">
        <f t="shared" si="56"/>
        <v>2150000</v>
      </c>
      <c r="I188" s="754">
        <f t="shared" si="56"/>
        <v>32873</v>
      </c>
      <c r="J188" s="754">
        <f t="shared" si="56"/>
        <v>0</v>
      </c>
      <c r="K188" s="754">
        <f t="shared" si="56"/>
        <v>0</v>
      </c>
      <c r="L188" s="754">
        <f t="shared" si="56"/>
        <v>0</v>
      </c>
      <c r="M188" s="754">
        <f t="shared" si="56"/>
        <v>0</v>
      </c>
      <c r="N188" s="744">
        <f t="shared" si="45"/>
        <v>0</v>
      </c>
      <c r="O188" s="754">
        <f t="shared" si="56"/>
        <v>0</v>
      </c>
      <c r="P188" s="754">
        <f t="shared" si="56"/>
        <v>0</v>
      </c>
      <c r="Q188" s="754">
        <f t="shared" si="56"/>
        <v>0</v>
      </c>
      <c r="R188" s="791">
        <f t="shared" si="54"/>
        <v>2773585</v>
      </c>
    </row>
    <row r="189" spans="1:18" s="323" customFormat="1" ht="59.25" customHeight="1">
      <c r="A189" s="324"/>
      <c r="B189" s="396" t="s">
        <v>728</v>
      </c>
      <c r="C189" s="486" t="s">
        <v>75</v>
      </c>
      <c r="D189" s="400" t="s">
        <v>705</v>
      </c>
      <c r="E189" s="332" t="s">
        <v>447</v>
      </c>
      <c r="F189" s="754">
        <v>2773585</v>
      </c>
      <c r="G189" s="742">
        <f>F189-J189</f>
        <v>2773585</v>
      </c>
      <c r="H189" s="781">
        <v>2150000</v>
      </c>
      <c r="I189" s="781">
        <v>32873</v>
      </c>
      <c r="J189" s="781"/>
      <c r="K189" s="750"/>
      <c r="L189" s="750"/>
      <c r="M189" s="750"/>
      <c r="N189" s="744">
        <f t="shared" si="45"/>
        <v>0</v>
      </c>
      <c r="O189" s="781"/>
      <c r="P189" s="781"/>
      <c r="Q189" s="781"/>
      <c r="R189" s="791">
        <f t="shared" si="54"/>
        <v>2773585</v>
      </c>
    </row>
    <row r="190" spans="1:18" s="323" customFormat="1" ht="92.25" customHeight="1" hidden="1">
      <c r="A190" s="324"/>
      <c r="B190" s="394" t="s">
        <v>527</v>
      </c>
      <c r="C190" s="485">
        <v>9700</v>
      </c>
      <c r="D190" s="528" t="s">
        <v>527</v>
      </c>
      <c r="E190" s="329" t="s">
        <v>649</v>
      </c>
      <c r="F190" s="754">
        <f>F191</f>
        <v>0</v>
      </c>
      <c r="G190" s="740">
        <f>F190-J190</f>
        <v>0</v>
      </c>
      <c r="H190" s="784"/>
      <c r="I190" s="784"/>
      <c r="J190" s="784"/>
      <c r="K190" s="754"/>
      <c r="L190" s="754"/>
      <c r="M190" s="754"/>
      <c r="N190" s="741"/>
      <c r="O190" s="784"/>
      <c r="P190" s="784"/>
      <c r="Q190" s="784"/>
      <c r="R190" s="791">
        <f t="shared" si="54"/>
        <v>0</v>
      </c>
    </row>
    <row r="191" spans="1:18" s="323" customFormat="1" ht="44.25" customHeight="1" hidden="1">
      <c r="A191" s="324"/>
      <c r="B191" s="486">
        <v>3719770</v>
      </c>
      <c r="C191" s="486">
        <v>9770</v>
      </c>
      <c r="D191" s="400" t="s">
        <v>248</v>
      </c>
      <c r="E191" s="332" t="s">
        <v>53</v>
      </c>
      <c r="F191" s="754"/>
      <c r="G191" s="742">
        <f>F191-J191</f>
        <v>0</v>
      </c>
      <c r="H191" s="781"/>
      <c r="I191" s="781"/>
      <c r="J191" s="781"/>
      <c r="K191" s="750"/>
      <c r="L191" s="750"/>
      <c r="M191" s="750"/>
      <c r="N191" s="744"/>
      <c r="O191" s="781"/>
      <c r="P191" s="781"/>
      <c r="Q191" s="781"/>
      <c r="R191" s="791">
        <f t="shared" si="54"/>
        <v>0</v>
      </c>
    </row>
    <row r="192" spans="1:18" s="323" customFormat="1" ht="44.25" customHeight="1">
      <c r="A192" s="324"/>
      <c r="B192" s="486">
        <v>3719770</v>
      </c>
      <c r="C192" s="486">
        <v>9770</v>
      </c>
      <c r="D192" s="397" t="s">
        <v>248</v>
      </c>
      <c r="E192" s="332" t="s">
        <v>53</v>
      </c>
      <c r="F192" s="754">
        <v>1030000</v>
      </c>
      <c r="G192" s="742">
        <f>F192-J192</f>
        <v>1030000</v>
      </c>
      <c r="H192" s="781"/>
      <c r="I192" s="781"/>
      <c r="J192" s="781"/>
      <c r="K192" s="750"/>
      <c r="L192" s="750"/>
      <c r="M192" s="750"/>
      <c r="N192" s="744"/>
      <c r="O192" s="781"/>
      <c r="P192" s="781"/>
      <c r="Q192" s="781"/>
      <c r="R192" s="791">
        <f t="shared" si="54"/>
        <v>1030000</v>
      </c>
    </row>
    <row r="193" spans="1:18" s="323" customFormat="1" ht="86.25" customHeight="1">
      <c r="A193" s="324"/>
      <c r="B193" s="486">
        <v>3719800</v>
      </c>
      <c r="C193" s="486">
        <v>9800</v>
      </c>
      <c r="D193" s="397" t="s">
        <v>248</v>
      </c>
      <c r="E193" s="332" t="s">
        <v>252</v>
      </c>
      <c r="F193" s="754">
        <v>1850000</v>
      </c>
      <c r="G193" s="742">
        <f>F193-J193</f>
        <v>1750000</v>
      </c>
      <c r="H193" s="784"/>
      <c r="I193" s="784"/>
      <c r="J193" s="784">
        <v>100000</v>
      </c>
      <c r="K193" s="754"/>
      <c r="L193" s="754"/>
      <c r="M193" s="754"/>
      <c r="N193" s="741"/>
      <c r="O193" s="784"/>
      <c r="P193" s="784"/>
      <c r="Q193" s="784"/>
      <c r="R193" s="791">
        <f t="shared" si="54"/>
        <v>1850000</v>
      </c>
    </row>
    <row r="194" spans="1:18" s="323" customFormat="1" ht="29.25" customHeight="1">
      <c r="A194" s="324"/>
      <c r="B194" s="394" t="s">
        <v>318</v>
      </c>
      <c r="C194" s="488" t="s">
        <v>445</v>
      </c>
      <c r="D194" s="395" t="s">
        <v>318</v>
      </c>
      <c r="E194" s="329" t="s">
        <v>446</v>
      </c>
      <c r="F194" s="754">
        <f>F195</f>
        <v>100000</v>
      </c>
      <c r="G194" s="756">
        <f aca="true" t="shared" si="57" ref="G194:Q194">G195</f>
        <v>0</v>
      </c>
      <c r="H194" s="756">
        <f t="shared" si="57"/>
        <v>0</v>
      </c>
      <c r="I194" s="756">
        <f t="shared" si="57"/>
        <v>0</v>
      </c>
      <c r="J194" s="750">
        <f t="shared" si="57"/>
        <v>0</v>
      </c>
      <c r="K194" s="750">
        <f t="shared" si="57"/>
        <v>0</v>
      </c>
      <c r="L194" s="750"/>
      <c r="M194" s="750"/>
      <c r="N194" s="744">
        <f t="shared" si="45"/>
        <v>0</v>
      </c>
      <c r="O194" s="750">
        <f t="shared" si="57"/>
        <v>0</v>
      </c>
      <c r="P194" s="750">
        <f t="shared" si="57"/>
        <v>0</v>
      </c>
      <c r="Q194" s="750">
        <f t="shared" si="57"/>
        <v>0</v>
      </c>
      <c r="R194" s="791">
        <f t="shared" si="54"/>
        <v>100000</v>
      </c>
    </row>
    <row r="195" spans="1:18" s="323" customFormat="1" ht="20.25">
      <c r="A195" s="330"/>
      <c r="B195" s="486">
        <v>3718710</v>
      </c>
      <c r="C195" s="484" t="s">
        <v>441</v>
      </c>
      <c r="D195" s="400" t="s">
        <v>714</v>
      </c>
      <c r="E195" s="369" t="s">
        <v>440</v>
      </c>
      <c r="F195" s="754">
        <v>100000</v>
      </c>
      <c r="G195" s="755"/>
      <c r="H195" s="755"/>
      <c r="I195" s="755"/>
      <c r="J195" s="754"/>
      <c r="K195" s="754"/>
      <c r="L195" s="754"/>
      <c r="M195" s="754"/>
      <c r="N195" s="744">
        <f t="shared" si="45"/>
        <v>0</v>
      </c>
      <c r="O195" s="754"/>
      <c r="P195" s="754"/>
      <c r="Q195" s="754"/>
      <c r="R195" s="791">
        <f t="shared" si="54"/>
        <v>100000</v>
      </c>
    </row>
    <row r="196" spans="1:18" s="323" customFormat="1" ht="101.25" hidden="1">
      <c r="A196" s="330"/>
      <c r="B196" s="401" t="s">
        <v>245</v>
      </c>
      <c r="C196" s="401" t="s">
        <v>246</v>
      </c>
      <c r="D196" s="402"/>
      <c r="E196" s="403" t="s">
        <v>247</v>
      </c>
      <c r="F196" s="785"/>
      <c r="G196" s="786"/>
      <c r="H196" s="786"/>
      <c r="I196" s="786"/>
      <c r="J196" s="787"/>
      <c r="K196" s="750"/>
      <c r="L196" s="750"/>
      <c r="M196" s="750"/>
      <c r="N196" s="744">
        <f t="shared" si="45"/>
        <v>0</v>
      </c>
      <c r="O196" s="781"/>
      <c r="P196" s="781"/>
      <c r="Q196" s="781"/>
      <c r="R196" s="791">
        <f t="shared" si="54"/>
        <v>0</v>
      </c>
    </row>
    <row r="197" spans="1:18" s="323" customFormat="1" ht="20.25" hidden="1">
      <c r="A197" s="330"/>
      <c r="B197" s="394" t="s">
        <v>318</v>
      </c>
      <c r="C197" s="485" t="s">
        <v>56</v>
      </c>
      <c r="D197" s="395" t="s">
        <v>318</v>
      </c>
      <c r="E197" s="329" t="s">
        <v>262</v>
      </c>
      <c r="F197" s="758">
        <f>F198+F200+F202</f>
        <v>0</v>
      </c>
      <c r="G197" s="758">
        <f>G198+G200+G202</f>
        <v>0</v>
      </c>
      <c r="H197" s="758">
        <f aca="true" t="shared" si="58" ref="H197:Q197">H198+H200</f>
        <v>0</v>
      </c>
      <c r="I197" s="758">
        <f t="shared" si="58"/>
        <v>0</v>
      </c>
      <c r="J197" s="758">
        <f t="shared" si="58"/>
        <v>0</v>
      </c>
      <c r="K197" s="758">
        <f t="shared" si="58"/>
        <v>0</v>
      </c>
      <c r="L197" s="758">
        <f t="shared" si="58"/>
        <v>0</v>
      </c>
      <c r="M197" s="758"/>
      <c r="N197" s="744">
        <f t="shared" si="45"/>
        <v>0</v>
      </c>
      <c r="O197" s="758">
        <f t="shared" si="58"/>
        <v>0</v>
      </c>
      <c r="P197" s="758">
        <f t="shared" si="58"/>
        <v>0</v>
      </c>
      <c r="Q197" s="758">
        <f t="shared" si="58"/>
        <v>0</v>
      </c>
      <c r="R197" s="791">
        <f t="shared" si="54"/>
        <v>0</v>
      </c>
    </row>
    <row r="198" spans="1:18" s="323" customFormat="1" ht="108" customHeight="1" hidden="1">
      <c r="A198" s="330"/>
      <c r="B198" s="404">
        <v>3719400</v>
      </c>
      <c r="C198" s="394" t="s">
        <v>77</v>
      </c>
      <c r="D198" s="395" t="s">
        <v>318</v>
      </c>
      <c r="E198" s="329" t="s">
        <v>78</v>
      </c>
      <c r="F198" s="758">
        <f>F199</f>
        <v>0</v>
      </c>
      <c r="G198" s="758">
        <f aca="true" t="shared" si="59" ref="G198:Q198">G199</f>
        <v>0</v>
      </c>
      <c r="H198" s="783">
        <f t="shared" si="59"/>
        <v>0</v>
      </c>
      <c r="I198" s="783">
        <f t="shared" si="59"/>
        <v>0</v>
      </c>
      <c r="J198" s="758">
        <f t="shared" si="59"/>
        <v>0</v>
      </c>
      <c r="K198" s="758">
        <f t="shared" si="59"/>
        <v>0</v>
      </c>
      <c r="L198" s="758"/>
      <c r="M198" s="758"/>
      <c r="N198" s="744">
        <f t="shared" si="45"/>
        <v>0</v>
      </c>
      <c r="O198" s="758">
        <f t="shared" si="59"/>
        <v>0</v>
      </c>
      <c r="P198" s="758">
        <f t="shared" si="59"/>
        <v>0</v>
      </c>
      <c r="Q198" s="758">
        <f t="shared" si="59"/>
        <v>0</v>
      </c>
      <c r="R198" s="791">
        <f t="shared" si="54"/>
        <v>0</v>
      </c>
    </row>
    <row r="199" spans="1:18" ht="64.5" customHeight="1" hidden="1">
      <c r="A199" s="330"/>
      <c r="B199" s="405">
        <v>3719410</v>
      </c>
      <c r="C199" s="399" t="s">
        <v>79</v>
      </c>
      <c r="D199" s="361" t="s">
        <v>248</v>
      </c>
      <c r="E199" s="346" t="s">
        <v>232</v>
      </c>
      <c r="F199" s="754"/>
      <c r="G199" s="742">
        <f>F199-J199</f>
        <v>0</v>
      </c>
      <c r="H199" s="788"/>
      <c r="I199" s="788"/>
      <c r="J199" s="789"/>
      <c r="K199" s="750"/>
      <c r="L199" s="750"/>
      <c r="M199" s="750"/>
      <c r="N199" s="744">
        <f t="shared" si="45"/>
        <v>0</v>
      </c>
      <c r="O199" s="781"/>
      <c r="P199" s="781"/>
      <c r="Q199" s="781"/>
      <c r="R199" s="791">
        <f t="shared" si="54"/>
        <v>0</v>
      </c>
    </row>
    <row r="200" spans="1:18" ht="84" customHeight="1" hidden="1">
      <c r="A200" s="330"/>
      <c r="B200" s="404">
        <v>3719700</v>
      </c>
      <c r="C200" s="485" t="s">
        <v>647</v>
      </c>
      <c r="D200" s="395" t="s">
        <v>318</v>
      </c>
      <c r="E200" s="329" t="s">
        <v>649</v>
      </c>
      <c r="F200" s="754">
        <f>F201</f>
        <v>0</v>
      </c>
      <c r="G200" s="754">
        <f aca="true" t="shared" si="60" ref="G200:Q200">G201</f>
        <v>0</v>
      </c>
      <c r="H200" s="754">
        <f t="shared" si="60"/>
        <v>0</v>
      </c>
      <c r="I200" s="754">
        <f t="shared" si="60"/>
        <v>0</v>
      </c>
      <c r="J200" s="754">
        <f t="shared" si="60"/>
        <v>0</v>
      </c>
      <c r="K200" s="754">
        <f t="shared" si="60"/>
        <v>0</v>
      </c>
      <c r="L200" s="754">
        <f t="shared" si="60"/>
        <v>0</v>
      </c>
      <c r="M200" s="754"/>
      <c r="N200" s="744">
        <f t="shared" si="45"/>
        <v>0</v>
      </c>
      <c r="O200" s="754">
        <f t="shared" si="60"/>
        <v>0</v>
      </c>
      <c r="P200" s="754">
        <f t="shared" si="60"/>
        <v>0</v>
      </c>
      <c r="Q200" s="754">
        <f t="shared" si="60"/>
        <v>0</v>
      </c>
      <c r="R200" s="791">
        <f t="shared" si="54"/>
        <v>0</v>
      </c>
    </row>
    <row r="201" spans="1:18" ht="33" customHeight="1" hidden="1">
      <c r="A201" s="330"/>
      <c r="B201" s="398">
        <v>3719770</v>
      </c>
      <c r="C201" s="399" t="s">
        <v>650</v>
      </c>
      <c r="D201" s="361" t="s">
        <v>248</v>
      </c>
      <c r="E201" s="346" t="s">
        <v>53</v>
      </c>
      <c r="F201" s="754"/>
      <c r="G201" s="742">
        <f>F201-J201</f>
        <v>0</v>
      </c>
      <c r="H201" s="788"/>
      <c r="I201" s="788"/>
      <c r="J201" s="789"/>
      <c r="K201" s="750"/>
      <c r="L201" s="750"/>
      <c r="M201" s="750"/>
      <c r="N201" s="744">
        <f t="shared" si="45"/>
        <v>0</v>
      </c>
      <c r="O201" s="781"/>
      <c r="P201" s="781"/>
      <c r="Q201" s="781"/>
      <c r="R201" s="791">
        <f t="shared" si="54"/>
        <v>0</v>
      </c>
    </row>
    <row r="202" spans="1:18" ht="88.5" customHeight="1" hidden="1">
      <c r="A202" s="330"/>
      <c r="B202" s="406">
        <v>3719800</v>
      </c>
      <c r="C202" s="348" t="s">
        <v>251</v>
      </c>
      <c r="D202" s="326" t="s">
        <v>318</v>
      </c>
      <c r="E202" s="349" t="s">
        <v>252</v>
      </c>
      <c r="F202" s="754">
        <f>F203</f>
        <v>0</v>
      </c>
      <c r="G202" s="742">
        <f>F202-J202</f>
        <v>0</v>
      </c>
      <c r="H202" s="788"/>
      <c r="I202" s="788"/>
      <c r="J202" s="789"/>
      <c r="K202" s="750"/>
      <c r="L202" s="750"/>
      <c r="M202" s="750"/>
      <c r="N202" s="744">
        <f t="shared" si="45"/>
        <v>0</v>
      </c>
      <c r="O202" s="781"/>
      <c r="P202" s="781"/>
      <c r="Q202" s="781"/>
      <c r="R202" s="791">
        <f t="shared" si="54"/>
        <v>0</v>
      </c>
    </row>
    <row r="203" spans="1:18" ht="65.25" customHeight="1" hidden="1">
      <c r="A203" s="330"/>
      <c r="B203" s="352">
        <v>3719800</v>
      </c>
      <c r="C203" s="343" t="s">
        <v>251</v>
      </c>
      <c r="D203" s="343" t="s">
        <v>248</v>
      </c>
      <c r="E203" s="346" t="s">
        <v>252</v>
      </c>
      <c r="F203" s="754"/>
      <c r="G203" s="742">
        <f>F203-J203</f>
        <v>0</v>
      </c>
      <c r="H203" s="788"/>
      <c r="I203" s="788"/>
      <c r="J203" s="789"/>
      <c r="K203" s="750"/>
      <c r="L203" s="750"/>
      <c r="M203" s="750"/>
      <c r="N203" s="744">
        <f t="shared" si="45"/>
        <v>0</v>
      </c>
      <c r="O203" s="781"/>
      <c r="P203" s="781"/>
      <c r="Q203" s="781"/>
      <c r="R203" s="791">
        <f t="shared" si="54"/>
        <v>0</v>
      </c>
    </row>
    <row r="204" spans="2:18" ht="24.75" customHeight="1">
      <c r="B204" s="408"/>
      <c r="C204" s="408"/>
      <c r="D204" s="408"/>
      <c r="E204" s="321" t="s">
        <v>249</v>
      </c>
      <c r="F204" s="906">
        <f aca="true" t="shared" si="61" ref="F204:Q204">F10+F82+F130+F174+F186</f>
        <v>236419432.76999998</v>
      </c>
      <c r="G204" s="906">
        <f t="shared" si="61"/>
        <v>236219432.76999998</v>
      </c>
      <c r="H204" s="906">
        <f t="shared" si="61"/>
        <v>129507790</v>
      </c>
      <c r="I204" s="906">
        <f t="shared" si="61"/>
        <v>22551736</v>
      </c>
      <c r="J204" s="906">
        <f t="shared" si="61"/>
        <v>100000</v>
      </c>
      <c r="K204" s="906">
        <f t="shared" si="61"/>
        <v>13427327</v>
      </c>
      <c r="L204" s="906">
        <f t="shared" si="61"/>
        <v>11118127</v>
      </c>
      <c r="M204" s="906">
        <f t="shared" si="61"/>
        <v>10348001</v>
      </c>
      <c r="N204" s="907">
        <f t="shared" si="45"/>
        <v>1861200</v>
      </c>
      <c r="O204" s="906">
        <f t="shared" si="61"/>
        <v>93000</v>
      </c>
      <c r="P204" s="906">
        <f t="shared" si="61"/>
        <v>0</v>
      </c>
      <c r="Q204" s="906">
        <f t="shared" si="61"/>
        <v>11566127</v>
      </c>
      <c r="R204" s="908">
        <f t="shared" si="54"/>
        <v>249846759.76999998</v>
      </c>
    </row>
    <row r="205" spans="2:18" ht="20.25">
      <c r="B205" s="409"/>
      <c r="C205" s="409"/>
      <c r="D205" s="409"/>
      <c r="E205" s="410"/>
      <c r="F205" s="411"/>
      <c r="G205" s="411"/>
      <c r="H205" s="411"/>
      <c r="I205" s="411"/>
      <c r="J205" s="411"/>
      <c r="K205" s="411"/>
      <c r="L205" s="411"/>
      <c r="M205" s="411"/>
      <c r="N205" s="412"/>
      <c r="O205" s="411"/>
      <c r="P205" s="411"/>
      <c r="Q205" s="411"/>
      <c r="R205" s="568"/>
    </row>
    <row r="206" spans="2:18" ht="20.25">
      <c r="B206" s="409"/>
      <c r="C206" s="409"/>
      <c r="D206" s="409"/>
      <c r="E206" s="410"/>
      <c r="F206" s="411"/>
      <c r="G206" s="411"/>
      <c r="H206" s="411"/>
      <c r="I206" s="411"/>
      <c r="J206" s="411"/>
      <c r="K206" s="411"/>
      <c r="L206" s="411"/>
      <c r="M206" s="411"/>
      <c r="N206" s="412"/>
      <c r="O206" s="411"/>
      <c r="P206" s="411"/>
      <c r="Q206" s="411"/>
      <c r="R206" s="568"/>
    </row>
    <row r="207" spans="2:18" ht="20.25">
      <c r="B207" s="409"/>
      <c r="C207" s="409"/>
      <c r="D207" s="409"/>
      <c r="E207" s="410"/>
      <c r="F207" s="411"/>
      <c r="G207" s="411"/>
      <c r="H207" s="411"/>
      <c r="I207" s="411"/>
      <c r="J207" s="411"/>
      <c r="K207" s="411"/>
      <c r="L207" s="411"/>
      <c r="M207" s="411"/>
      <c r="N207" s="412"/>
      <c r="O207" s="411"/>
      <c r="P207" s="411"/>
      <c r="Q207" s="411"/>
      <c r="R207" s="569">
        <f>S207+T207</f>
        <v>0</v>
      </c>
    </row>
    <row r="208" spans="2:17" ht="20.25" customHeight="1">
      <c r="B208" s="1062" t="s">
        <v>697</v>
      </c>
      <c r="C208" s="1062"/>
      <c r="D208" s="1062"/>
      <c r="E208" s="1062"/>
      <c r="K208" s="74"/>
      <c r="M208" s="1048" t="s">
        <v>865</v>
      </c>
      <c r="N208" s="1048"/>
      <c r="O208" s="1048"/>
      <c r="P208" s="1048"/>
      <c r="Q208" s="1048"/>
    </row>
    <row r="211" spans="7:18" ht="20.25">
      <c r="G211" s="414"/>
      <c r="N211" s="330"/>
      <c r="R211" s="414"/>
    </row>
  </sheetData>
  <sheetProtection/>
  <mergeCells count="24">
    <mergeCell ref="P1:R1"/>
    <mergeCell ref="H7:I7"/>
    <mergeCell ref="R6:R8"/>
    <mergeCell ref="B3:Q3"/>
    <mergeCell ref="C6:C8"/>
    <mergeCell ref="E6:E8"/>
    <mergeCell ref="O2:R2"/>
    <mergeCell ref="N7:N8"/>
    <mergeCell ref="B208:E208"/>
    <mergeCell ref="M208:Q208"/>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36" r:id="rId1"/>
  <headerFooter alignWithMargins="0">
    <oddFooter>&amp;C&amp;11&amp;P</oddFooter>
  </headerFooter>
  <rowBreaks count="4" manualBreakCount="4">
    <brk id="60" min="1" max="16" man="1"/>
    <brk id="83" min="1" max="17" man="1"/>
    <brk id="105" min="1" max="17" man="1"/>
    <brk id="130"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J19" sqref="AJ19"/>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1071" t="s">
        <v>875</v>
      </c>
      <c r="P1" s="1072"/>
      <c r="Q1" s="1072"/>
    </row>
    <row r="2" spans="2:23" ht="75" customHeight="1">
      <c r="B2" s="1086" t="s">
        <v>797</v>
      </c>
      <c r="C2" s="1086"/>
      <c r="D2" s="1086"/>
      <c r="E2" s="1086"/>
      <c r="F2" s="1086"/>
      <c r="G2" s="1086"/>
      <c r="H2" s="1086"/>
      <c r="I2" s="1086"/>
      <c r="J2" s="1086"/>
      <c r="K2" s="1086"/>
      <c r="L2" s="1086"/>
      <c r="M2" s="1086"/>
      <c r="N2" s="1086"/>
      <c r="O2" s="1086"/>
      <c r="P2" s="1086"/>
      <c r="Q2" s="1086"/>
      <c r="W2" s="103"/>
    </row>
    <row r="3" spans="2:23" ht="75" customHeight="1">
      <c r="B3" s="102"/>
      <c r="C3" s="570">
        <v>25539000000</v>
      </c>
      <c r="D3" s="102"/>
      <c r="E3" s="102"/>
      <c r="F3" s="102"/>
      <c r="G3" s="102"/>
      <c r="H3" s="102"/>
      <c r="I3" s="102"/>
      <c r="J3" s="102"/>
      <c r="K3" s="102"/>
      <c r="L3" s="102"/>
      <c r="M3" s="102"/>
      <c r="N3" s="102"/>
      <c r="O3" s="102"/>
      <c r="P3" s="102"/>
      <c r="Q3" s="572"/>
      <c r="W3" s="201"/>
    </row>
    <row r="4" spans="3:29" ht="31.5" customHeight="1" thickBot="1">
      <c r="C4" s="571" t="s">
        <v>633</v>
      </c>
      <c r="D4" s="104"/>
      <c r="E4" s="1087" t="s">
        <v>200</v>
      </c>
      <c r="F4" s="1087"/>
      <c r="G4" s="1087"/>
      <c r="H4" s="1087"/>
      <c r="I4" s="1087"/>
      <c r="J4" s="1087"/>
      <c r="K4" s="1087"/>
      <c r="L4" s="1087"/>
      <c r="M4" s="1087"/>
      <c r="N4" s="1087"/>
      <c r="O4" s="1087"/>
      <c r="P4" s="1087"/>
      <c r="Q4" s="1087"/>
      <c r="AC4" s="137"/>
    </row>
    <row r="5" spans="2:17" ht="59.25" customHeight="1">
      <c r="B5" s="1088" t="s">
        <v>96</v>
      </c>
      <c r="C5" s="1088" t="s">
        <v>87</v>
      </c>
      <c r="D5" s="1088" t="s">
        <v>97</v>
      </c>
      <c r="E5" s="1091" t="s">
        <v>86</v>
      </c>
      <c r="F5" s="1094" t="s">
        <v>555</v>
      </c>
      <c r="G5" s="1084"/>
      <c r="H5" s="1084"/>
      <c r="I5" s="1085"/>
      <c r="J5" s="1083" t="s">
        <v>556</v>
      </c>
      <c r="K5" s="1084"/>
      <c r="L5" s="1084"/>
      <c r="M5" s="1085"/>
      <c r="N5" s="1083" t="s">
        <v>557</v>
      </c>
      <c r="O5" s="1084"/>
      <c r="P5" s="1084"/>
      <c r="Q5" s="1085"/>
    </row>
    <row r="6" spans="2:17" ht="35.25" customHeight="1">
      <c r="B6" s="1089"/>
      <c r="C6" s="1089"/>
      <c r="D6" s="1089"/>
      <c r="E6" s="1092"/>
      <c r="F6" s="1081" t="s">
        <v>379</v>
      </c>
      <c r="G6" s="1078" t="s">
        <v>380</v>
      </c>
      <c r="H6" s="1079"/>
      <c r="I6" s="1080" t="s">
        <v>381</v>
      </c>
      <c r="J6" s="1081" t="s">
        <v>379</v>
      </c>
      <c r="K6" s="1078" t="s">
        <v>380</v>
      </c>
      <c r="L6" s="1079"/>
      <c r="M6" s="1080" t="s">
        <v>381</v>
      </c>
      <c r="N6" s="1076" t="s">
        <v>379</v>
      </c>
      <c r="O6" s="1074" t="s">
        <v>380</v>
      </c>
      <c r="P6" s="1075"/>
      <c r="Q6" s="1076" t="s">
        <v>381</v>
      </c>
    </row>
    <row r="7" spans="2:17" ht="185.25" customHeight="1" thickBot="1">
      <c r="B7" s="1090"/>
      <c r="C7" s="1090"/>
      <c r="D7" s="1090"/>
      <c r="E7" s="1093"/>
      <c r="F7" s="1082"/>
      <c r="G7" s="442" t="s">
        <v>90</v>
      </c>
      <c r="H7" s="443" t="s">
        <v>91</v>
      </c>
      <c r="I7" s="1077"/>
      <c r="J7" s="1082"/>
      <c r="K7" s="442" t="s">
        <v>90</v>
      </c>
      <c r="L7" s="443" t="s">
        <v>91</v>
      </c>
      <c r="M7" s="1077"/>
      <c r="N7" s="1077"/>
      <c r="O7" s="442" t="s">
        <v>90</v>
      </c>
      <c r="P7" s="443" t="s">
        <v>91</v>
      </c>
      <c r="Q7" s="1077"/>
    </row>
    <row r="8" spans="1:17" s="112" customFormat="1" ht="21" thickBot="1">
      <c r="A8" s="106"/>
      <c r="B8" s="422">
        <v>1</v>
      </c>
      <c r="C8" s="422">
        <v>2</v>
      </c>
      <c r="D8" s="423">
        <v>3</v>
      </c>
      <c r="E8" s="424">
        <v>4</v>
      </c>
      <c r="F8" s="425">
        <v>5</v>
      </c>
      <c r="G8" s="426">
        <v>6</v>
      </c>
      <c r="H8" s="427">
        <v>7</v>
      </c>
      <c r="I8" s="427">
        <v>8</v>
      </c>
      <c r="J8" s="428">
        <v>9</v>
      </c>
      <c r="K8" s="428">
        <v>10</v>
      </c>
      <c r="L8" s="428">
        <v>11</v>
      </c>
      <c r="M8" s="428">
        <v>12</v>
      </c>
      <c r="N8" s="428">
        <v>13</v>
      </c>
      <c r="O8" s="428">
        <v>14</v>
      </c>
      <c r="P8" s="428">
        <v>15</v>
      </c>
      <c r="Q8" s="429">
        <v>16</v>
      </c>
    </row>
    <row r="9" spans="2:17" s="938" customFormat="1" ht="75" customHeight="1" thickBot="1">
      <c r="B9" s="939" t="s">
        <v>110</v>
      </c>
      <c r="C9" s="940"/>
      <c r="D9" s="941"/>
      <c r="E9" s="942" t="s">
        <v>704</v>
      </c>
      <c r="F9" s="943">
        <v>100000</v>
      </c>
      <c r="G9" s="944">
        <v>19720.95</v>
      </c>
      <c r="H9" s="945"/>
      <c r="I9" s="946">
        <v>119720.95</v>
      </c>
      <c r="J9" s="947"/>
      <c r="K9" s="946">
        <v>-19720.95</v>
      </c>
      <c r="L9" s="947"/>
      <c r="M9" s="946">
        <v>-19720.95</v>
      </c>
      <c r="N9" s="945">
        <v>100000</v>
      </c>
      <c r="O9" s="947"/>
      <c r="P9" s="947"/>
      <c r="Q9" s="943">
        <v>100000</v>
      </c>
    </row>
    <row r="10" spans="2:17" s="938" customFormat="1" ht="54.75" customHeight="1" thickBot="1">
      <c r="B10" s="948" t="s">
        <v>111</v>
      </c>
      <c r="C10" s="949"/>
      <c r="D10" s="950"/>
      <c r="E10" s="951" t="s">
        <v>704</v>
      </c>
      <c r="F10" s="952">
        <v>100000</v>
      </c>
      <c r="G10" s="944">
        <v>19720.95</v>
      </c>
      <c r="H10" s="945"/>
      <c r="I10" s="946">
        <v>119720.95</v>
      </c>
      <c r="J10" s="953"/>
      <c r="K10" s="946">
        <v>-19720.95</v>
      </c>
      <c r="L10" s="953"/>
      <c r="M10" s="946">
        <v>-19720.95</v>
      </c>
      <c r="N10" s="945">
        <v>100000</v>
      </c>
      <c r="O10" s="953"/>
      <c r="P10" s="953"/>
      <c r="Q10" s="943">
        <v>100000</v>
      </c>
    </row>
    <row r="11" spans="2:17" s="938" customFormat="1" ht="87.75" customHeight="1" thickBot="1">
      <c r="B11" s="954" t="s">
        <v>138</v>
      </c>
      <c r="C11" s="955" t="s">
        <v>201</v>
      </c>
      <c r="D11" s="954" t="s">
        <v>66</v>
      </c>
      <c r="E11" s="956" t="s">
        <v>219</v>
      </c>
      <c r="F11" s="957">
        <v>100000</v>
      </c>
      <c r="G11" s="958">
        <v>19720.95</v>
      </c>
      <c r="H11" s="958"/>
      <c r="I11" s="958">
        <v>119720.95</v>
      </c>
      <c r="J11" s="959"/>
      <c r="K11" s="959"/>
      <c r="L11" s="959"/>
      <c r="M11" s="959"/>
      <c r="N11" s="958">
        <v>100000</v>
      </c>
      <c r="O11" s="958">
        <v>19720.95</v>
      </c>
      <c r="P11" s="959"/>
      <c r="Q11" s="960">
        <v>119720.95</v>
      </c>
    </row>
    <row r="12" spans="2:17" s="938" customFormat="1" ht="86.25" customHeight="1" thickBot="1">
      <c r="B12" s="961" t="s">
        <v>139</v>
      </c>
      <c r="C12" s="962" t="s">
        <v>202</v>
      </c>
      <c r="D12" s="962" t="s">
        <v>66</v>
      </c>
      <c r="E12" s="963" t="s">
        <v>218</v>
      </c>
      <c r="F12" s="964"/>
      <c r="G12" s="964"/>
      <c r="H12" s="964"/>
      <c r="I12" s="964"/>
      <c r="J12" s="964"/>
      <c r="K12" s="965">
        <v>-19720.95</v>
      </c>
      <c r="L12" s="965"/>
      <c r="M12" s="966">
        <v>-19720.95</v>
      </c>
      <c r="N12" s="964"/>
      <c r="O12" s="965">
        <v>-19720.95</v>
      </c>
      <c r="P12" s="964"/>
      <c r="Q12" s="967">
        <v>-19720.95</v>
      </c>
    </row>
    <row r="13" spans="2:17" s="968" customFormat="1" ht="57.75" customHeight="1" hidden="1" thickBot="1">
      <c r="B13" s="969"/>
      <c r="C13" s="970"/>
      <c r="D13" s="970"/>
      <c r="E13" s="971"/>
      <c r="F13" s="972"/>
      <c r="G13" s="973"/>
      <c r="H13" s="973"/>
      <c r="I13" s="973"/>
      <c r="J13" s="973"/>
      <c r="K13" s="973"/>
      <c r="L13" s="973"/>
      <c r="M13" s="973"/>
      <c r="N13" s="973"/>
      <c r="O13" s="973"/>
      <c r="P13" s="973"/>
      <c r="Q13" s="974"/>
    </row>
    <row r="14" spans="2:17" s="968" customFormat="1" ht="72.75" customHeight="1" hidden="1" thickBot="1">
      <c r="B14" s="975"/>
      <c r="C14" s="730"/>
      <c r="D14" s="730"/>
      <c r="E14" s="976"/>
      <c r="F14" s="977"/>
      <c r="G14" s="978"/>
      <c r="H14" s="978"/>
      <c r="I14" s="978"/>
      <c r="J14" s="978"/>
      <c r="K14" s="978"/>
      <c r="L14" s="978"/>
      <c r="M14" s="978"/>
      <c r="N14" s="978"/>
      <c r="O14" s="978"/>
      <c r="P14" s="978"/>
      <c r="Q14" s="979"/>
    </row>
    <row r="15" spans="2:17" s="980" customFormat="1" ht="28.5" customHeight="1" thickBot="1">
      <c r="B15" s="981"/>
      <c r="C15" s="982"/>
      <c r="D15" s="983"/>
      <c r="E15" s="984" t="s">
        <v>641</v>
      </c>
      <c r="F15" s="946">
        <v>100000</v>
      </c>
      <c r="G15" s="944">
        <v>19720.95</v>
      </c>
      <c r="H15" s="946"/>
      <c r="I15" s="946">
        <v>119720.95</v>
      </c>
      <c r="J15" s="946"/>
      <c r="K15" s="946">
        <v>-19720.95</v>
      </c>
      <c r="L15" s="946"/>
      <c r="M15" s="946">
        <v>-19720.95</v>
      </c>
      <c r="N15" s="946">
        <v>100000</v>
      </c>
      <c r="O15" s="946"/>
      <c r="P15" s="946"/>
      <c r="Q15" s="985">
        <v>100000</v>
      </c>
    </row>
    <row r="16" spans="1:17" ht="20.25">
      <c r="A16" s="101"/>
      <c r="B16" s="434"/>
      <c r="C16" s="435"/>
      <c r="D16" s="435"/>
      <c r="E16" s="436"/>
      <c r="F16" s="436"/>
      <c r="G16" s="436"/>
      <c r="H16" s="436"/>
      <c r="I16" s="436"/>
      <c r="J16" s="436"/>
      <c r="K16" s="436"/>
      <c r="L16" s="436"/>
      <c r="M16" s="436"/>
      <c r="N16" s="436"/>
      <c r="O16" s="436"/>
      <c r="P16" s="436"/>
      <c r="Q16" s="437"/>
    </row>
    <row r="17" spans="2:17" s="434" customFormat="1" ht="20.25">
      <c r="B17" s="1073" t="s">
        <v>697</v>
      </c>
      <c r="C17" s="1073"/>
      <c r="D17" s="1073"/>
      <c r="E17" s="1073"/>
      <c r="F17" s="439"/>
      <c r="G17" s="440"/>
      <c r="H17" s="440"/>
      <c r="I17" s="440"/>
      <c r="J17" s="440"/>
      <c r="K17" s="440" t="s">
        <v>865</v>
      </c>
      <c r="L17" s="440"/>
      <c r="M17" s="441"/>
      <c r="N17" s="440"/>
      <c r="O17" s="440"/>
      <c r="P17" s="440"/>
      <c r="Q17" s="441"/>
    </row>
    <row r="18" spans="1:17" ht="20.25">
      <c r="A18" s="101"/>
      <c r="B18" s="434"/>
      <c r="C18" s="438"/>
      <c r="D18" s="438"/>
      <c r="E18" s="440"/>
      <c r="F18" s="440"/>
      <c r="G18" s="440"/>
      <c r="H18" s="440"/>
      <c r="I18" s="440"/>
      <c r="J18" s="440"/>
      <c r="K18" s="440"/>
      <c r="L18" s="440"/>
      <c r="M18" s="440"/>
      <c r="N18" s="440"/>
      <c r="O18" s="440"/>
      <c r="P18" s="440"/>
      <c r="Q18" s="441"/>
    </row>
    <row r="19" spans="1:17" ht="20.25">
      <c r="A19" s="101"/>
      <c r="B19" s="434"/>
      <c r="C19" s="438"/>
      <c r="D19" s="438"/>
      <c r="E19" s="440"/>
      <c r="F19" s="440"/>
      <c r="G19" s="440"/>
      <c r="H19" s="440"/>
      <c r="I19" s="440"/>
      <c r="J19" s="440"/>
      <c r="K19" s="440"/>
      <c r="L19" s="440"/>
      <c r="M19" s="440"/>
      <c r="N19" s="440"/>
      <c r="O19" s="440"/>
      <c r="P19" s="440"/>
      <c r="Q19" s="441"/>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O1:Q1"/>
    <mergeCell ref="B17:E17"/>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64"/>
  <sheetViews>
    <sheetView zoomScaleSheetLayoutView="90" workbookViewId="0" topLeftCell="A60">
      <selection activeCell="V6" sqref="V6"/>
    </sheetView>
  </sheetViews>
  <sheetFormatPr defaultColWidth="9.140625" defaultRowHeight="12.75"/>
  <cols>
    <col min="1" max="1" width="18.421875" style="0" customWidth="1"/>
    <col min="2" max="2" width="20.57421875" style="0" customWidth="1"/>
    <col min="3" max="3" width="27.7109375" style="0" customWidth="1"/>
    <col min="4" max="4" width="35.57421875" style="0" customWidth="1"/>
  </cols>
  <sheetData>
    <row r="1" s="846" customFormat="1" ht="174.75" customHeight="1">
      <c r="D1" s="733" t="s">
        <v>876</v>
      </c>
    </row>
    <row r="2" spans="3:4" ht="8.25" customHeight="1" hidden="1">
      <c r="C2" s="1095"/>
      <c r="D2" s="1095"/>
    </row>
    <row r="3" ht="6" customHeight="1" hidden="1"/>
    <row r="4" spans="1:4" ht="36" customHeight="1">
      <c r="A4" s="1098" t="s">
        <v>788</v>
      </c>
      <c r="B4" s="1098"/>
      <c r="C4" s="1098"/>
      <c r="D4" s="1098"/>
    </row>
    <row r="5" spans="1:4" ht="18.75">
      <c r="A5" s="1099" t="s">
        <v>449</v>
      </c>
      <c r="B5" s="1100"/>
      <c r="C5" s="1100"/>
      <c r="D5" s="1100"/>
    </row>
    <row r="6" spans="1:3" ht="7.5" customHeight="1">
      <c r="A6" s="452"/>
      <c r="C6" s="23"/>
    </row>
    <row r="7" spans="1:4" ht="12.75">
      <c r="A7" s="1101">
        <v>25539000000</v>
      </c>
      <c r="B7" s="1100"/>
      <c r="C7" s="1100"/>
      <c r="D7" s="1100"/>
    </row>
    <row r="8" spans="1:4" ht="14.25" customHeight="1">
      <c r="A8" s="1106" t="s">
        <v>633</v>
      </c>
      <c r="B8" s="1100"/>
      <c r="C8" s="1100"/>
      <c r="D8" s="1100"/>
    </row>
    <row r="9" spans="1:3" ht="18" customHeight="1">
      <c r="A9" s="452" t="s">
        <v>634</v>
      </c>
      <c r="B9" s="452"/>
      <c r="C9" s="452"/>
    </row>
    <row r="10" ht="7.5" customHeight="1"/>
    <row r="11" spans="3:4" s="575" customFormat="1" ht="12.75" customHeight="1">
      <c r="C11" s="576"/>
      <c r="D11" s="573" t="s">
        <v>625</v>
      </c>
    </row>
    <row r="12" spans="1:4" s="575" customFormat="1" ht="47.25">
      <c r="A12" s="577" t="s">
        <v>617</v>
      </c>
      <c r="B12" s="1096" t="s">
        <v>629</v>
      </c>
      <c r="C12" s="1097"/>
      <c r="D12" s="592" t="s">
        <v>89</v>
      </c>
    </row>
    <row r="13" spans="1:4" ht="12.75">
      <c r="A13" s="449">
        <v>1</v>
      </c>
      <c r="B13" s="1113">
        <v>2</v>
      </c>
      <c r="C13" s="1114"/>
      <c r="D13" s="449">
        <v>3</v>
      </c>
    </row>
    <row r="14" spans="1:4" ht="18.75">
      <c r="A14" s="1115" t="s">
        <v>631</v>
      </c>
      <c r="B14" s="1116"/>
      <c r="C14" s="1116"/>
      <c r="D14" s="1117"/>
    </row>
    <row r="15" spans="1:4" ht="18.75">
      <c r="A15" s="679">
        <v>41020100</v>
      </c>
      <c r="B15" s="1118" t="s">
        <v>610</v>
      </c>
      <c r="C15" s="1119"/>
      <c r="D15" s="579">
        <v>9219100</v>
      </c>
    </row>
    <row r="16" spans="1:4" ht="18.75">
      <c r="A16" s="680">
        <v>9900000000</v>
      </c>
      <c r="B16" s="1111" t="s">
        <v>528</v>
      </c>
      <c r="C16" s="1112"/>
      <c r="D16" s="675">
        <v>9219100</v>
      </c>
    </row>
    <row r="17" spans="1:4" ht="36.75" customHeight="1">
      <c r="A17" s="679">
        <v>41033900</v>
      </c>
      <c r="B17" s="1104" t="s">
        <v>611</v>
      </c>
      <c r="C17" s="1105"/>
      <c r="D17" s="579">
        <v>51770800</v>
      </c>
    </row>
    <row r="18" spans="1:4" ht="23.25" customHeight="1">
      <c r="A18" s="680">
        <v>9900000000</v>
      </c>
      <c r="B18" s="1111" t="s">
        <v>528</v>
      </c>
      <c r="C18" s="1112"/>
      <c r="D18" s="580">
        <v>51770800</v>
      </c>
    </row>
    <row r="19" spans="1:4" ht="72" customHeight="1">
      <c r="A19" s="681">
        <v>41051000</v>
      </c>
      <c r="B19" s="1107" t="s">
        <v>151</v>
      </c>
      <c r="C19" s="1108"/>
      <c r="D19" s="676">
        <v>1108010</v>
      </c>
    </row>
    <row r="20" spans="1:4" ht="23.25" customHeight="1">
      <c r="A20" s="680">
        <v>2510000000</v>
      </c>
      <c r="B20" s="1102" t="s">
        <v>190</v>
      </c>
      <c r="C20" s="1103"/>
      <c r="D20" s="580">
        <v>1108010</v>
      </c>
    </row>
    <row r="21" spans="1:4" ht="177" customHeight="1">
      <c r="A21" s="681">
        <v>41040500</v>
      </c>
      <c r="B21" s="1104" t="s">
        <v>270</v>
      </c>
      <c r="C21" s="1105"/>
      <c r="D21" s="579">
        <v>2220000</v>
      </c>
    </row>
    <row r="22" spans="1:4" ht="23.25" customHeight="1">
      <c r="A22" s="680">
        <v>2510000000</v>
      </c>
      <c r="B22" s="1102" t="s">
        <v>190</v>
      </c>
      <c r="C22" s="1103"/>
      <c r="D22" s="580">
        <v>2220000</v>
      </c>
    </row>
    <row r="23" spans="1:4" ht="99" customHeight="1">
      <c r="A23" s="681">
        <v>41051200</v>
      </c>
      <c r="B23" s="1104" t="s">
        <v>229</v>
      </c>
      <c r="C23" s="1105"/>
      <c r="D23" s="579">
        <v>296020</v>
      </c>
    </row>
    <row r="24" spans="1:4" ht="23.25" customHeight="1">
      <c r="A24" s="680">
        <v>2510000000</v>
      </c>
      <c r="B24" s="1102" t="s">
        <v>190</v>
      </c>
      <c r="C24" s="1103"/>
      <c r="D24" s="580">
        <v>296020</v>
      </c>
    </row>
    <row r="25" spans="1:4" ht="19.5" thickBot="1">
      <c r="A25" s="682">
        <v>41053900</v>
      </c>
      <c r="B25" s="1047" t="s">
        <v>53</v>
      </c>
      <c r="C25" s="1047"/>
      <c r="D25" s="677">
        <v>239800</v>
      </c>
    </row>
    <row r="26" spans="1:4" ht="18.75" hidden="1">
      <c r="A26" s="683"/>
      <c r="D26" s="678"/>
    </row>
    <row r="27" spans="1:4" s="574" customFormat="1" ht="18.75">
      <c r="A27" s="680">
        <v>2510000000</v>
      </c>
      <c r="B27" s="1102" t="s">
        <v>190</v>
      </c>
      <c r="C27" s="1103"/>
      <c r="D27" s="678">
        <v>239800</v>
      </c>
    </row>
    <row r="28" spans="1:4" ht="73.5" customHeight="1" hidden="1">
      <c r="A28" s="527"/>
      <c r="B28" s="1124"/>
      <c r="C28" s="1125"/>
      <c r="D28" s="454"/>
    </row>
    <row r="29" spans="1:4" ht="73.5" customHeight="1" hidden="1">
      <c r="A29" s="525"/>
      <c r="B29" s="1111"/>
      <c r="C29" s="1112"/>
      <c r="D29" s="526"/>
    </row>
    <row r="30" spans="1:4" ht="33" customHeight="1" thickBot="1">
      <c r="A30" s="682">
        <v>41053900</v>
      </c>
      <c r="B30" s="1047" t="s">
        <v>53</v>
      </c>
      <c r="C30" s="1047"/>
      <c r="D30" s="677">
        <v>250000</v>
      </c>
    </row>
    <row r="31" spans="1:4" ht="38.25" customHeight="1">
      <c r="A31" s="918" t="s">
        <v>857</v>
      </c>
      <c r="B31" s="1109" t="s">
        <v>853</v>
      </c>
      <c r="C31" s="1110"/>
      <c r="D31" s="675">
        <v>250000</v>
      </c>
    </row>
    <row r="32" spans="1:4" s="920" customFormat="1" ht="129" customHeight="1">
      <c r="A32" s="919" t="s">
        <v>862</v>
      </c>
      <c r="B32" s="1104" t="s">
        <v>863</v>
      </c>
      <c r="C32" s="1105"/>
      <c r="D32" s="579">
        <f>D33</f>
        <v>9480700</v>
      </c>
    </row>
    <row r="33" spans="1:4" s="446" customFormat="1" ht="38.25" customHeight="1">
      <c r="A33" s="680">
        <v>2510000000</v>
      </c>
      <c r="B33" s="1102" t="s">
        <v>190</v>
      </c>
      <c r="C33" s="1103"/>
      <c r="D33" s="580">
        <v>9480700</v>
      </c>
    </row>
    <row r="34" spans="1:4" ht="18.75">
      <c r="A34" s="1121" t="s">
        <v>621</v>
      </c>
      <c r="B34" s="1122"/>
      <c r="C34" s="1122"/>
      <c r="D34" s="1123"/>
    </row>
    <row r="35" spans="1:4" ht="18.75" hidden="1">
      <c r="A35" s="447"/>
      <c r="B35" s="1111"/>
      <c r="C35" s="1103"/>
      <c r="D35" s="446"/>
    </row>
    <row r="36" spans="1:4" s="5" customFormat="1" ht="18.75">
      <c r="A36" s="19" t="s">
        <v>318</v>
      </c>
      <c r="B36" s="455" t="s">
        <v>622</v>
      </c>
      <c r="C36" s="455"/>
      <c r="D36" s="579">
        <f>D37+D38</f>
        <v>74584430</v>
      </c>
    </row>
    <row r="37" spans="1:4" ht="18.75">
      <c r="A37" s="186" t="s">
        <v>318</v>
      </c>
      <c r="B37" s="1111" t="s">
        <v>623</v>
      </c>
      <c r="C37" s="1103"/>
      <c r="D37" s="580">
        <f>D15+D17+D25+D28+D19+D23+D21+D30+D32</f>
        <v>74584430</v>
      </c>
    </row>
    <row r="38" spans="1:4" ht="18.75">
      <c r="A38" s="186" t="s">
        <v>318</v>
      </c>
      <c r="B38" s="1111" t="s">
        <v>624</v>
      </c>
      <c r="C38" s="1103"/>
      <c r="D38" s="446"/>
    </row>
    <row r="39" ht="12.75" hidden="1"/>
    <row r="40" spans="1:3" ht="18.75">
      <c r="A40" s="452" t="s">
        <v>626</v>
      </c>
      <c r="B40" s="452"/>
      <c r="C40" s="452"/>
    </row>
    <row r="41" ht="8.25" customHeight="1"/>
    <row r="42" spans="3:4" ht="12.75">
      <c r="C42" s="450"/>
      <c r="D42" s="573" t="s">
        <v>625</v>
      </c>
    </row>
    <row r="43" spans="1:4" ht="63.75">
      <c r="A43" s="451" t="s">
        <v>627</v>
      </c>
      <c r="B43" s="448" t="s">
        <v>196</v>
      </c>
      <c r="C43" s="590" t="s">
        <v>628</v>
      </c>
      <c r="D43" s="591" t="s">
        <v>89</v>
      </c>
    </row>
    <row r="44" spans="1:4" ht="12.75">
      <c r="A44" s="449">
        <v>1</v>
      </c>
      <c r="B44" s="449">
        <v>2</v>
      </c>
      <c r="C44" s="449">
        <v>3</v>
      </c>
      <c r="D44" s="449">
        <v>4</v>
      </c>
    </row>
    <row r="45" spans="1:4" ht="18.75">
      <c r="A45" s="1120" t="s">
        <v>630</v>
      </c>
      <c r="B45" s="1120"/>
      <c r="C45" s="1120"/>
      <c r="D45" s="1120"/>
    </row>
    <row r="46" spans="1:4" ht="39" customHeight="1" hidden="1">
      <c r="A46" s="19">
        <v>3719770</v>
      </c>
      <c r="B46" s="17" t="s">
        <v>650</v>
      </c>
      <c r="C46" s="37" t="s">
        <v>53</v>
      </c>
      <c r="D46" s="579"/>
    </row>
    <row r="47" spans="1:4" ht="18.75" hidden="1">
      <c r="A47" s="447"/>
      <c r="B47" s="447"/>
      <c r="C47" s="447" t="s">
        <v>619</v>
      </c>
      <c r="D47" s="580"/>
    </row>
    <row r="48" spans="1:4" ht="18.75" hidden="1">
      <c r="A48" s="447"/>
      <c r="B48" s="447"/>
      <c r="C48" s="447" t="s">
        <v>620</v>
      </c>
      <c r="D48" s="580"/>
    </row>
    <row r="49" spans="1:4" ht="18.75" hidden="1">
      <c r="A49" s="734">
        <v>2510000000</v>
      </c>
      <c r="B49" s="186">
        <v>9770</v>
      </c>
      <c r="C49" s="447" t="s">
        <v>529</v>
      </c>
      <c r="D49" s="580"/>
    </row>
    <row r="50" spans="1:4" s="5" customFormat="1" ht="43.5" customHeight="1">
      <c r="A50" s="903">
        <v>3719770</v>
      </c>
      <c r="B50" s="19">
        <v>9770</v>
      </c>
      <c r="C50" s="37" t="s">
        <v>53</v>
      </c>
      <c r="D50" s="579">
        <v>30000</v>
      </c>
    </row>
    <row r="51" spans="1:4" ht="56.25">
      <c r="A51" s="734">
        <v>25313200000</v>
      </c>
      <c r="B51" s="186">
        <v>9770</v>
      </c>
      <c r="C51" s="911" t="s">
        <v>195</v>
      </c>
      <c r="D51" s="580">
        <v>30000</v>
      </c>
    </row>
    <row r="52" spans="1:4" ht="37.5">
      <c r="A52" s="903">
        <v>3719770</v>
      </c>
      <c r="B52" s="19">
        <v>9770</v>
      </c>
      <c r="C52" s="37" t="s">
        <v>53</v>
      </c>
      <c r="D52" s="579">
        <v>1000000</v>
      </c>
    </row>
    <row r="53" spans="1:4" ht="37.5">
      <c r="A53" s="734">
        <v>3719770</v>
      </c>
      <c r="B53" s="680">
        <v>9770</v>
      </c>
      <c r="C53" s="911" t="s">
        <v>190</v>
      </c>
      <c r="D53" s="580">
        <v>1000000</v>
      </c>
    </row>
    <row r="54" spans="1:4" ht="162">
      <c r="A54" s="735">
        <v>3719800</v>
      </c>
      <c r="B54" s="19">
        <v>9800</v>
      </c>
      <c r="C54" s="329" t="s">
        <v>252</v>
      </c>
      <c r="D54" s="579">
        <v>1850000</v>
      </c>
    </row>
    <row r="55" spans="1:4" ht="18.75">
      <c r="A55" s="8"/>
      <c r="B55" s="186">
        <v>9800</v>
      </c>
      <c r="C55" s="447" t="s">
        <v>528</v>
      </c>
      <c r="D55" s="580">
        <v>1850000</v>
      </c>
    </row>
    <row r="56" spans="1:4" ht="18.75">
      <c r="A56" s="1120" t="s">
        <v>632</v>
      </c>
      <c r="B56" s="1120"/>
      <c r="C56" s="1120"/>
      <c r="D56" s="1120"/>
    </row>
    <row r="57" spans="1:4" ht="18.75" hidden="1">
      <c r="A57" s="447"/>
      <c r="B57" s="447"/>
      <c r="C57" s="447" t="s">
        <v>618</v>
      </c>
      <c r="D57" s="447"/>
    </row>
    <row r="58" spans="1:4" ht="18.75" hidden="1">
      <c r="A58" s="447"/>
      <c r="B58" s="447"/>
      <c r="C58" s="447" t="s">
        <v>619</v>
      </c>
      <c r="D58" s="447"/>
    </row>
    <row r="59" spans="1:4" ht="18.75" hidden="1">
      <c r="A59" s="447"/>
      <c r="B59" s="447"/>
      <c r="C59" s="447" t="s">
        <v>620</v>
      </c>
      <c r="D59" s="447"/>
    </row>
    <row r="60" spans="1:4" s="5" customFormat="1" ht="56.25">
      <c r="A60" s="19" t="s">
        <v>318</v>
      </c>
      <c r="B60" s="19" t="s">
        <v>318</v>
      </c>
      <c r="C60" s="37" t="s">
        <v>635</v>
      </c>
      <c r="D60" s="795">
        <f>D61+D62</f>
        <v>2880000</v>
      </c>
    </row>
    <row r="61" spans="1:4" ht="18.75">
      <c r="A61" s="186" t="s">
        <v>318</v>
      </c>
      <c r="B61" s="186" t="s">
        <v>318</v>
      </c>
      <c r="C61" s="455" t="s">
        <v>623</v>
      </c>
      <c r="D61" s="795">
        <f>D50+D55+D52</f>
        <v>2880000</v>
      </c>
    </row>
    <row r="62" spans="1:4" ht="18.75">
      <c r="A62" s="186" t="s">
        <v>318</v>
      </c>
      <c r="B62" s="186" t="s">
        <v>318</v>
      </c>
      <c r="C62" s="455" t="s">
        <v>624</v>
      </c>
      <c r="D62" s="455"/>
    </row>
    <row r="64" spans="1:4" s="578" customFormat="1" ht="15">
      <c r="A64" s="578" t="s">
        <v>697</v>
      </c>
      <c r="D64" s="848" t="s">
        <v>865</v>
      </c>
    </row>
  </sheetData>
  <sheetProtection/>
  <mergeCells count="32">
    <mergeCell ref="A56:D56"/>
    <mergeCell ref="A34:D34"/>
    <mergeCell ref="A45:D45"/>
    <mergeCell ref="B27:C27"/>
    <mergeCell ref="B38:C38"/>
    <mergeCell ref="B37:C37"/>
    <mergeCell ref="B28:C28"/>
    <mergeCell ref="B29:C29"/>
    <mergeCell ref="B35:C35"/>
    <mergeCell ref="B30:C30"/>
    <mergeCell ref="B33:C33"/>
    <mergeCell ref="B32:C32"/>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686</v>
      </c>
      <c r="D1" s="78"/>
      <c r="E1" s="78"/>
      <c r="F1" s="78"/>
      <c r="H1" s="79"/>
      <c r="I1" s="79"/>
      <c r="J1" s="79"/>
      <c r="K1" s="79"/>
      <c r="L1" s="79"/>
      <c r="M1" s="1175"/>
      <c r="N1" s="1175"/>
      <c r="O1" s="1175"/>
      <c r="P1" s="1175"/>
      <c r="Q1" s="1176" t="s">
        <v>216</v>
      </c>
      <c r="R1" s="1176"/>
      <c r="S1" s="1176"/>
    </row>
    <row r="2" ht="6" customHeight="1"/>
    <row r="3" spans="1:20" ht="27" customHeight="1">
      <c r="A3" s="80"/>
      <c r="B3" s="80"/>
      <c r="C3" s="80"/>
      <c r="D3" s="1177" t="s">
        <v>204</v>
      </c>
      <c r="E3" s="1177"/>
      <c r="F3" s="1177"/>
      <c r="G3" s="1177"/>
      <c r="H3" s="1177"/>
      <c r="I3" s="1177"/>
      <c r="J3" s="1177"/>
      <c r="K3" s="1177"/>
      <c r="L3" s="1177"/>
      <c r="M3" s="1177"/>
      <c r="N3" s="1177"/>
      <c r="O3" s="1177"/>
      <c r="P3" s="1177"/>
      <c r="Q3" s="1177"/>
      <c r="R3" s="1177"/>
      <c r="S3" s="1177"/>
      <c r="T3" s="1177"/>
    </row>
    <row r="4" spans="1:16" ht="24.75" customHeight="1" thickBot="1">
      <c r="A4" s="81"/>
      <c r="B4" s="81"/>
      <c r="D4" s="238">
        <v>25539000000</v>
      </c>
      <c r="G4" s="82"/>
      <c r="H4" s="81"/>
      <c r="I4" s="81"/>
      <c r="J4" s="81"/>
      <c r="K4" s="81"/>
      <c r="L4" s="81"/>
      <c r="M4" s="81"/>
      <c r="N4" s="81"/>
      <c r="O4" s="81"/>
      <c r="P4" s="81" t="s">
        <v>698</v>
      </c>
    </row>
    <row r="5" spans="1:20" ht="15" customHeight="1">
      <c r="A5" s="1144" t="s">
        <v>250</v>
      </c>
      <c r="B5" s="1145"/>
      <c r="C5" s="1146"/>
      <c r="D5" s="1140" t="s">
        <v>93</v>
      </c>
      <c r="E5" s="1160" t="s">
        <v>94</v>
      </c>
      <c r="F5" s="1160"/>
      <c r="G5" s="1160"/>
      <c r="H5" s="1160"/>
      <c r="I5" s="1160"/>
      <c r="J5" s="1160"/>
      <c r="K5" s="1160"/>
      <c r="L5" s="1160"/>
      <c r="M5" s="1160"/>
      <c r="N5" s="1160"/>
      <c r="O5" s="1161"/>
      <c r="P5" s="1161"/>
      <c r="Q5" s="1178" t="s">
        <v>651</v>
      </c>
      <c r="R5" s="1179"/>
      <c r="S5" s="1179"/>
      <c r="T5" s="1180"/>
    </row>
    <row r="6" spans="1:20" ht="20.25" customHeight="1">
      <c r="A6" s="1147"/>
      <c r="B6" s="1148"/>
      <c r="C6" s="1149"/>
      <c r="D6" s="1141"/>
      <c r="E6" s="1159" t="s">
        <v>610</v>
      </c>
      <c r="F6" s="1159" t="s">
        <v>231</v>
      </c>
      <c r="G6" s="1165" t="s">
        <v>263</v>
      </c>
      <c r="H6" s="1165"/>
      <c r="I6" s="1165"/>
      <c r="J6" s="1165"/>
      <c r="K6" s="1165"/>
      <c r="L6" s="1165"/>
      <c r="M6" s="1165"/>
      <c r="N6" s="1165"/>
      <c r="O6" s="296"/>
      <c r="P6" s="1126" t="s">
        <v>95</v>
      </c>
      <c r="Q6" s="1171" t="s">
        <v>263</v>
      </c>
      <c r="R6" s="1172"/>
      <c r="S6" s="1173"/>
      <c r="T6" s="1168" t="s">
        <v>95</v>
      </c>
    </row>
    <row r="7" spans="1:20" ht="13.5" customHeight="1">
      <c r="A7" s="1147"/>
      <c r="B7" s="1148"/>
      <c r="C7" s="1149"/>
      <c r="D7" s="1141"/>
      <c r="E7" s="1159"/>
      <c r="F7" s="1159"/>
      <c r="G7" s="1159" t="s">
        <v>229</v>
      </c>
      <c r="H7" s="1159" t="s">
        <v>402</v>
      </c>
      <c r="I7" s="1162" t="s">
        <v>757</v>
      </c>
      <c r="J7" s="1162" t="s">
        <v>0</v>
      </c>
      <c r="K7" s="1159" t="s">
        <v>31</v>
      </c>
      <c r="L7" s="1162" t="s">
        <v>198</v>
      </c>
      <c r="M7" s="1159" t="s">
        <v>272</v>
      </c>
      <c r="N7" s="1159" t="s">
        <v>273</v>
      </c>
      <c r="O7" s="1159" t="s">
        <v>171</v>
      </c>
      <c r="P7" s="1126"/>
      <c r="Q7" s="1138" t="s">
        <v>185</v>
      </c>
      <c r="R7" s="1174" t="s">
        <v>9</v>
      </c>
      <c r="S7" s="1138" t="s">
        <v>232</v>
      </c>
      <c r="T7" s="1169"/>
    </row>
    <row r="8" spans="1:20" ht="22.5" customHeight="1">
      <c r="A8" s="1147"/>
      <c r="B8" s="1148"/>
      <c r="C8" s="1149"/>
      <c r="D8" s="1141"/>
      <c r="E8" s="1159"/>
      <c r="F8" s="1159"/>
      <c r="G8" s="1159"/>
      <c r="H8" s="1159"/>
      <c r="I8" s="1163"/>
      <c r="J8" s="1166"/>
      <c r="K8" s="1159"/>
      <c r="L8" s="1166"/>
      <c r="M8" s="1159"/>
      <c r="N8" s="1159"/>
      <c r="O8" s="1159"/>
      <c r="P8" s="1126"/>
      <c r="Q8" s="1138"/>
      <c r="R8" s="1138"/>
      <c r="S8" s="1138"/>
      <c r="T8" s="1169"/>
    </row>
    <row r="9" spans="1:20" ht="15.75" customHeight="1">
      <c r="A9" s="1147"/>
      <c r="B9" s="1148"/>
      <c r="C9" s="1149"/>
      <c r="D9" s="1141"/>
      <c r="E9" s="1159"/>
      <c r="F9" s="1159"/>
      <c r="G9" s="1159"/>
      <c r="H9" s="1159"/>
      <c r="I9" s="1163"/>
      <c r="J9" s="1166"/>
      <c r="K9" s="1159"/>
      <c r="L9" s="1166"/>
      <c r="M9" s="1159"/>
      <c r="N9" s="1159"/>
      <c r="O9" s="1159"/>
      <c r="P9" s="1126"/>
      <c r="Q9" s="1138"/>
      <c r="R9" s="1138"/>
      <c r="S9" s="1138"/>
      <c r="T9" s="1169"/>
    </row>
    <row r="10" spans="1:20" ht="307.5" customHeight="1">
      <c r="A10" s="1147"/>
      <c r="B10" s="1148"/>
      <c r="C10" s="1149"/>
      <c r="D10" s="1141"/>
      <c r="E10" s="1159"/>
      <c r="F10" s="1159"/>
      <c r="G10" s="1159"/>
      <c r="H10" s="1159"/>
      <c r="I10" s="1164"/>
      <c r="J10" s="1167"/>
      <c r="K10" s="1159"/>
      <c r="L10" s="1167"/>
      <c r="M10" s="1159"/>
      <c r="N10" s="1159"/>
      <c r="O10" s="1159"/>
      <c r="P10" s="1126"/>
      <c r="Q10" s="1139"/>
      <c r="R10" s="1139"/>
      <c r="S10" s="1139"/>
      <c r="T10" s="1170"/>
    </row>
    <row r="11" spans="1:20" ht="36.75" customHeight="1">
      <c r="A11" s="1150"/>
      <c r="B11" s="1151"/>
      <c r="C11" s="1152"/>
      <c r="D11" s="1142"/>
      <c r="E11" s="299"/>
      <c r="F11" s="1126" t="s">
        <v>197</v>
      </c>
      <c r="G11" s="1127"/>
      <c r="H11" s="1127"/>
      <c r="I11" s="1127"/>
      <c r="J11" s="1127"/>
      <c r="K11" s="1127"/>
      <c r="L11" s="1127"/>
      <c r="M11" s="1127"/>
      <c r="N11" s="1127"/>
      <c r="O11" s="1128"/>
      <c r="P11" s="302"/>
      <c r="Q11" s="1156" t="s">
        <v>196</v>
      </c>
      <c r="R11" s="1157"/>
      <c r="S11" s="1157"/>
      <c r="T11" s="1158"/>
    </row>
    <row r="12" spans="1:20" ht="70.5" customHeight="1">
      <c r="A12" s="1153"/>
      <c r="B12" s="1154"/>
      <c r="C12" s="1155"/>
      <c r="D12" s="1143"/>
      <c r="E12" s="299"/>
      <c r="F12" s="299">
        <v>41040200</v>
      </c>
      <c r="G12" s="299">
        <v>41050000</v>
      </c>
      <c r="H12" s="299">
        <v>41051500</v>
      </c>
      <c r="I12" s="304">
        <v>41032500</v>
      </c>
      <c r="J12" s="298">
        <v>41055000</v>
      </c>
      <c r="K12" s="298">
        <v>41053000</v>
      </c>
      <c r="L12" s="298">
        <v>41051400</v>
      </c>
      <c r="M12" s="299">
        <v>41053900</v>
      </c>
      <c r="N12" s="299">
        <v>41053900</v>
      </c>
      <c r="O12" s="302">
        <v>41053900</v>
      </c>
      <c r="P12" s="302"/>
      <c r="Q12" s="301">
        <v>9770</v>
      </c>
      <c r="R12" s="303">
        <v>9800</v>
      </c>
      <c r="S12" s="303">
        <v>9410</v>
      </c>
      <c r="T12" s="300"/>
    </row>
    <row r="13" spans="1:20" ht="15.75">
      <c r="A13" s="1133">
        <v>1</v>
      </c>
      <c r="B13" s="1133"/>
      <c r="C13" s="1134"/>
      <c r="D13" s="224">
        <v>2</v>
      </c>
      <c r="E13" s="221"/>
      <c r="F13" s="83">
        <v>3</v>
      </c>
      <c r="G13" s="222">
        <v>4</v>
      </c>
      <c r="H13" s="223">
        <v>8</v>
      </c>
      <c r="I13" s="223">
        <v>9</v>
      </c>
      <c r="J13" s="223">
        <v>10</v>
      </c>
      <c r="K13" s="223"/>
      <c r="L13" s="223"/>
      <c r="M13" s="223">
        <v>11</v>
      </c>
      <c r="N13" s="223">
        <v>12</v>
      </c>
      <c r="O13" s="228">
        <v>13</v>
      </c>
      <c r="P13" s="228">
        <v>14</v>
      </c>
      <c r="Q13" s="305">
        <v>15</v>
      </c>
      <c r="R13" s="306">
        <v>16</v>
      </c>
      <c r="S13" s="306">
        <v>17</v>
      </c>
      <c r="T13" s="307">
        <v>18</v>
      </c>
    </row>
    <row r="14" spans="1:20" ht="99" customHeight="1">
      <c r="A14" s="1131">
        <v>2510000000</v>
      </c>
      <c r="B14" s="1131" t="s">
        <v>310</v>
      </c>
      <c r="C14" s="1132" t="s">
        <v>311</v>
      </c>
      <c r="D14" s="282" t="s">
        <v>190</v>
      </c>
      <c r="E14" s="149"/>
      <c r="F14" s="149"/>
      <c r="G14" s="239"/>
      <c r="H14" s="239"/>
      <c r="I14" s="239"/>
      <c r="J14" s="239"/>
      <c r="K14" s="239"/>
      <c r="L14" s="239"/>
      <c r="M14" s="240"/>
      <c r="N14" s="240"/>
      <c r="O14" s="297"/>
      <c r="P14" s="241">
        <f>SUM(E14:O14)</f>
        <v>0</v>
      </c>
      <c r="Q14" s="231"/>
      <c r="R14" s="234"/>
      <c r="S14" s="234"/>
      <c r="T14" s="232"/>
    </row>
    <row r="15" spans="1:20" ht="71.25" customHeight="1">
      <c r="A15" s="1131">
        <v>25313200000</v>
      </c>
      <c r="B15" s="1131">
        <v>16</v>
      </c>
      <c r="C15" s="1132" t="s">
        <v>312</v>
      </c>
      <c r="D15" s="283" t="s">
        <v>195</v>
      </c>
      <c r="E15" s="84"/>
      <c r="F15" s="84"/>
      <c r="G15" s="86"/>
      <c r="H15" s="86"/>
      <c r="I15" s="86"/>
      <c r="J15" s="86"/>
      <c r="K15" s="86"/>
      <c r="L15" s="86"/>
      <c r="M15" s="85"/>
      <c r="N15" s="85"/>
      <c r="O15" s="229"/>
      <c r="P15" s="229">
        <f>SUM(E15:N15)</f>
        <v>0</v>
      </c>
      <c r="Q15" s="233"/>
      <c r="R15" s="233"/>
      <c r="S15" s="233"/>
      <c r="T15" s="235">
        <f>Q15+S15</f>
        <v>0</v>
      </c>
    </row>
    <row r="16" spans="1:20" ht="64.5" customHeight="1">
      <c r="A16" s="1135"/>
      <c r="B16" s="1136"/>
      <c r="C16" s="1137"/>
      <c r="D16" s="284" t="s">
        <v>313</v>
      </c>
      <c r="E16" s="246"/>
      <c r="F16" s="246"/>
      <c r="G16" s="247"/>
      <c r="H16" s="248"/>
      <c r="I16" s="248"/>
      <c r="J16" s="248"/>
      <c r="K16" s="248"/>
      <c r="L16" s="248"/>
      <c r="M16" s="248"/>
      <c r="N16" s="248"/>
      <c r="O16" s="249"/>
      <c r="P16" s="249"/>
      <c r="Q16" s="250"/>
      <c r="R16" s="251"/>
      <c r="S16" s="251"/>
      <c r="T16" s="235">
        <f>Q16+S16+R16</f>
        <v>0</v>
      </c>
    </row>
    <row r="17" spans="1:20" ht="24" customHeight="1" thickBot="1">
      <c r="A17" s="1129"/>
      <c r="B17" s="1129"/>
      <c r="C17" s="1130"/>
      <c r="D17" s="281" t="s">
        <v>641</v>
      </c>
      <c r="E17" s="225">
        <f>E14+E15</f>
        <v>0</v>
      </c>
      <c r="F17" s="242">
        <f aca="true" t="shared" si="0" ref="F17:P17">F14+F15+F16</f>
        <v>0</v>
      </c>
      <c r="G17" s="242">
        <f t="shared" si="0"/>
        <v>0</v>
      </c>
      <c r="H17" s="242">
        <f t="shared" si="0"/>
        <v>0</v>
      </c>
      <c r="I17" s="242">
        <f t="shared" si="0"/>
        <v>0</v>
      </c>
      <c r="J17" s="242">
        <f t="shared" si="0"/>
        <v>0</v>
      </c>
      <c r="K17" s="242">
        <f t="shared" si="0"/>
        <v>0</v>
      </c>
      <c r="L17" s="242">
        <f t="shared" si="0"/>
        <v>0</v>
      </c>
      <c r="M17" s="242">
        <f t="shared" si="0"/>
        <v>0</v>
      </c>
      <c r="N17" s="242">
        <f t="shared" si="0"/>
        <v>0</v>
      </c>
      <c r="O17" s="242">
        <f t="shared" si="0"/>
        <v>0</v>
      </c>
      <c r="P17" s="242">
        <f t="shared" si="0"/>
        <v>0</v>
      </c>
      <c r="Q17" s="230">
        <f>Q14+Q15</f>
        <v>0</v>
      </c>
      <c r="R17" s="230">
        <f>R14+R15+R16</f>
        <v>0</v>
      </c>
      <c r="S17" s="230">
        <f>S14+S15</f>
        <v>0</v>
      </c>
      <c r="T17" s="252">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79" t="s">
        <v>697</v>
      </c>
      <c r="F22" s="78"/>
      <c r="H22" s="89"/>
      <c r="I22" s="89"/>
      <c r="J22" s="89"/>
      <c r="K22" s="89"/>
      <c r="L22" s="89"/>
      <c r="M22" s="148"/>
      <c r="N22" s="89"/>
      <c r="O22" s="89"/>
      <c r="P22" s="280"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8"/>
  <sheetViews>
    <sheetView showZeros="0" zoomScale="75" zoomScaleNormal="75" zoomScaleSheetLayoutView="50" zoomScalePageLayoutView="0" workbookViewId="0" topLeftCell="A24">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851"/>
      <c r="C1" s="851"/>
      <c r="D1" s="851"/>
      <c r="E1" s="851"/>
      <c r="F1" s="851"/>
      <c r="G1" s="852"/>
      <c r="H1" s="1181" t="s">
        <v>878</v>
      </c>
      <c r="I1" s="1181"/>
      <c r="J1" s="1181"/>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83" t="s">
        <v>798</v>
      </c>
      <c r="C5" s="1183"/>
      <c r="D5" s="1183"/>
      <c r="E5" s="1183"/>
      <c r="F5" s="1183"/>
      <c r="G5" s="1183"/>
      <c r="H5" s="1183"/>
      <c r="I5" s="1183"/>
      <c r="J5" s="1183"/>
    </row>
    <row r="6" spans="2:10" ht="21.75" customHeight="1">
      <c r="B6" s="1183"/>
      <c r="C6" s="1183"/>
      <c r="D6" s="1183"/>
      <c r="E6" s="1183"/>
      <c r="F6" s="1183"/>
      <c r="G6" s="1183"/>
      <c r="H6" s="1183"/>
      <c r="I6" s="1183"/>
      <c r="J6" s="1183"/>
    </row>
    <row r="7" spans="2:10" ht="21.75" customHeight="1">
      <c r="B7" s="581">
        <v>25539000000</v>
      </c>
      <c r="C7" s="539"/>
      <c r="D7" s="539"/>
      <c r="E7" s="539"/>
      <c r="F7" s="539"/>
      <c r="G7" s="539"/>
      <c r="H7" s="539"/>
      <c r="I7" s="539"/>
      <c r="J7" s="539"/>
    </row>
    <row r="8" spans="2:10" ht="13.5" thickBot="1">
      <c r="B8" s="582" t="s">
        <v>633</v>
      </c>
      <c r="C8" s="92"/>
      <c r="D8" s="92"/>
      <c r="E8" s="92"/>
      <c r="F8" s="92"/>
      <c r="G8" s="92"/>
      <c r="H8" s="92"/>
      <c r="I8" s="92"/>
      <c r="J8" s="97" t="s">
        <v>698</v>
      </c>
    </row>
    <row r="9" spans="1:10" s="78" customFormat="1" ht="86.25" customHeight="1">
      <c r="A9" s="1196" t="s">
        <v>457</v>
      </c>
      <c r="B9" s="1186" t="s">
        <v>196</v>
      </c>
      <c r="C9" s="1190" t="s">
        <v>97</v>
      </c>
      <c r="D9" s="1192" t="s">
        <v>458</v>
      </c>
      <c r="E9" s="1184" t="s">
        <v>459</v>
      </c>
      <c r="F9" s="1188" t="s">
        <v>460</v>
      </c>
      <c r="G9" s="1184" t="s">
        <v>461</v>
      </c>
      <c r="H9" s="1184" t="s">
        <v>462</v>
      </c>
      <c r="I9" s="1184" t="s">
        <v>463</v>
      </c>
      <c r="J9" s="1184" t="s">
        <v>464</v>
      </c>
    </row>
    <row r="10" spans="1:10" s="78" customFormat="1" ht="86.25" customHeight="1" thickBot="1">
      <c r="A10" s="1196"/>
      <c r="B10" s="1187"/>
      <c r="C10" s="1191"/>
      <c r="D10" s="1193"/>
      <c r="E10" s="1185"/>
      <c r="F10" s="1189"/>
      <c r="G10" s="1185"/>
      <c r="H10" s="1185"/>
      <c r="I10" s="1185"/>
      <c r="J10" s="1185"/>
    </row>
    <row r="11" spans="1:10" s="674" customFormat="1" ht="16.5" thickBot="1">
      <c r="A11" s="684" t="s">
        <v>315</v>
      </c>
      <c r="B11" s="669" t="s">
        <v>316</v>
      </c>
      <c r="C11" s="670" t="s">
        <v>642</v>
      </c>
      <c r="D11" s="671">
        <v>4</v>
      </c>
      <c r="E11" s="672">
        <v>5</v>
      </c>
      <c r="F11" s="673">
        <v>6</v>
      </c>
      <c r="G11" s="673">
        <v>7</v>
      </c>
      <c r="H11" s="673">
        <v>8</v>
      </c>
      <c r="I11" s="673">
        <v>9</v>
      </c>
      <c r="J11" s="673">
        <v>10</v>
      </c>
    </row>
    <row r="12" spans="1:10" s="728" customFormat="1" ht="45.75" customHeight="1">
      <c r="A12" s="857" t="s">
        <v>110</v>
      </c>
      <c r="B12" s="986"/>
      <c r="C12" s="986"/>
      <c r="D12" s="987" t="s">
        <v>704</v>
      </c>
      <c r="E12" s="988"/>
      <c r="F12" s="989">
        <f>F13</f>
        <v>0</v>
      </c>
      <c r="G12" s="990">
        <f>G13</f>
        <v>8480496</v>
      </c>
      <c r="H12" s="990">
        <f>H13</f>
        <v>1750000</v>
      </c>
      <c r="I12" s="991">
        <f>I13</f>
        <v>1750000</v>
      </c>
      <c r="J12" s="992">
        <f>J13</f>
        <v>0</v>
      </c>
    </row>
    <row r="13" spans="1:10" s="728" customFormat="1" ht="39.75" customHeight="1">
      <c r="A13" s="856" t="s">
        <v>111</v>
      </c>
      <c r="B13" s="993"/>
      <c r="C13" s="993"/>
      <c r="D13" s="994" t="s">
        <v>704</v>
      </c>
      <c r="E13" s="995"/>
      <c r="F13" s="996">
        <f>SUM(F15:F15)</f>
        <v>0</v>
      </c>
      <c r="G13" s="997">
        <f>SUM(G15:G15)</f>
        <v>8480496</v>
      </c>
      <c r="H13" s="997">
        <f>SUM(H15:H15)</f>
        <v>1750000</v>
      </c>
      <c r="I13" s="998">
        <f>SUM(I15:I16,I17,I18)</f>
        <v>1750000</v>
      </c>
      <c r="J13" s="999">
        <f>SUM(J15:J15)</f>
        <v>0</v>
      </c>
    </row>
    <row r="14" spans="1:10" s="623" customFormat="1" ht="30.75" customHeight="1">
      <c r="A14" s="476"/>
      <c r="B14" s="476" t="s">
        <v>489</v>
      </c>
      <c r="C14" s="476"/>
      <c r="D14" s="554" t="s">
        <v>490</v>
      </c>
      <c r="E14" s="546"/>
      <c r="F14" s="551"/>
      <c r="G14" s="666"/>
      <c r="H14" s="666"/>
      <c r="I14" s="668"/>
      <c r="J14" s="552"/>
    </row>
    <row r="15" spans="1:10" s="553" customFormat="1" ht="141" customHeight="1">
      <c r="A15" s="331" t="s">
        <v>822</v>
      </c>
      <c r="B15" s="331" t="s">
        <v>823</v>
      </c>
      <c r="C15" s="331" t="s">
        <v>709</v>
      </c>
      <c r="D15" s="332" t="s">
        <v>824</v>
      </c>
      <c r="E15" s="656" t="s">
        <v>826</v>
      </c>
      <c r="F15" s="657" t="s">
        <v>825</v>
      </c>
      <c r="G15" s="667">
        <v>8480496</v>
      </c>
      <c r="H15" s="667">
        <v>1750000</v>
      </c>
      <c r="I15" s="667">
        <v>1750000</v>
      </c>
      <c r="J15" s="657"/>
    </row>
    <row r="16" spans="1:10" s="98" customFormat="1" ht="78.75" customHeight="1" hidden="1" thickBot="1">
      <c r="A16" s="134" t="s">
        <v>50</v>
      </c>
      <c r="B16" s="134" t="s">
        <v>51</v>
      </c>
      <c r="C16" s="134" t="s">
        <v>709</v>
      </c>
      <c r="D16" s="76" t="s">
        <v>52</v>
      </c>
      <c r="E16" s="285" t="s">
        <v>666</v>
      </c>
      <c r="F16" s="244"/>
      <c r="G16" s="585"/>
      <c r="H16" s="585"/>
      <c r="I16" s="585"/>
      <c r="J16" s="132"/>
    </row>
    <row r="17" spans="1:10" s="98" customFormat="1" ht="78.75" customHeight="1" hidden="1">
      <c r="A17" s="135" t="s">
        <v>26</v>
      </c>
      <c r="B17" s="134" t="s">
        <v>603</v>
      </c>
      <c r="C17" s="134" t="s">
        <v>708</v>
      </c>
      <c r="D17" s="76" t="s">
        <v>34</v>
      </c>
      <c r="E17" s="286" t="s">
        <v>317</v>
      </c>
      <c r="F17" s="244"/>
      <c r="G17" s="585"/>
      <c r="H17" s="585"/>
      <c r="I17" s="585"/>
      <c r="J17" s="132"/>
    </row>
    <row r="18" spans="1:10" s="98" customFormat="1" ht="99.75" customHeight="1" hidden="1" thickBot="1">
      <c r="A18" s="134" t="s">
        <v>667</v>
      </c>
      <c r="B18" s="134" t="s">
        <v>668</v>
      </c>
      <c r="C18" s="134" t="s">
        <v>669</v>
      </c>
      <c r="D18" s="76" t="s">
        <v>670</v>
      </c>
      <c r="E18" s="286" t="s">
        <v>648</v>
      </c>
      <c r="F18" s="244"/>
      <c r="G18" s="585"/>
      <c r="H18" s="585"/>
      <c r="I18" s="585"/>
      <c r="J18" s="132"/>
    </row>
    <row r="19" spans="1:10" ht="60.75" hidden="1">
      <c r="A19" s="131" t="s">
        <v>72</v>
      </c>
      <c r="B19" s="142"/>
      <c r="C19" s="142"/>
      <c r="D19" s="138" t="s">
        <v>57</v>
      </c>
      <c r="E19" s="287"/>
      <c r="F19" s="139">
        <f>F20</f>
        <v>0</v>
      </c>
      <c r="G19" s="583">
        <f>G20</f>
        <v>0</v>
      </c>
      <c r="H19" s="586">
        <f>H20</f>
        <v>2079196</v>
      </c>
      <c r="I19" s="586">
        <f>I20</f>
        <v>0</v>
      </c>
      <c r="J19" s="290">
        <f>J20</f>
        <v>0</v>
      </c>
    </row>
    <row r="20" spans="1:10" ht="59.25" hidden="1" thickBot="1">
      <c r="A20" s="685" t="s">
        <v>73</v>
      </c>
      <c r="B20" s="140"/>
      <c r="C20" s="140"/>
      <c r="D20" s="158" t="s">
        <v>57</v>
      </c>
      <c r="E20" s="288"/>
      <c r="F20" s="141">
        <f>SUM(F26:F26)</f>
        <v>0</v>
      </c>
      <c r="G20" s="583">
        <f>SUM(G26:G26)</f>
        <v>0</v>
      </c>
      <c r="H20" s="587">
        <f>SUM(H22:H34)</f>
        <v>2079196</v>
      </c>
      <c r="I20" s="587">
        <f>I21+I22+I23</f>
        <v>0</v>
      </c>
      <c r="J20" s="291"/>
    </row>
    <row r="21" spans="1:10" ht="93.75" hidden="1">
      <c r="A21" s="134" t="s">
        <v>671</v>
      </c>
      <c r="B21" s="134" t="s">
        <v>668</v>
      </c>
      <c r="C21" s="134" t="s">
        <v>669</v>
      </c>
      <c r="D21" s="76" t="s">
        <v>670</v>
      </c>
      <c r="E21" s="286" t="s">
        <v>648</v>
      </c>
      <c r="F21" s="245"/>
      <c r="G21" s="584"/>
      <c r="H21" s="588"/>
      <c r="I21" s="588"/>
      <c r="J21" s="292"/>
    </row>
    <row r="22" spans="1:10" ht="93.75" hidden="1">
      <c r="A22" s="134" t="s">
        <v>239</v>
      </c>
      <c r="B22" s="134" t="s">
        <v>283</v>
      </c>
      <c r="C22" s="134" t="s">
        <v>59</v>
      </c>
      <c r="D22" s="76" t="s">
        <v>656</v>
      </c>
      <c r="E22" s="289" t="s">
        <v>108</v>
      </c>
      <c r="F22" s="132"/>
      <c r="G22" s="585"/>
      <c r="H22" s="585"/>
      <c r="I22" s="585"/>
      <c r="J22" s="132"/>
    </row>
    <row r="23" spans="1:10" ht="129.75" customHeight="1" hidden="1">
      <c r="A23" s="893" t="s">
        <v>239</v>
      </c>
      <c r="B23" s="893" t="s">
        <v>283</v>
      </c>
      <c r="C23" s="893" t="s">
        <v>59</v>
      </c>
      <c r="D23" s="894" t="s">
        <v>656</v>
      </c>
      <c r="E23" s="895" t="s">
        <v>29</v>
      </c>
      <c r="F23" s="896"/>
      <c r="G23" s="897"/>
      <c r="H23" s="897"/>
      <c r="I23" s="897"/>
      <c r="J23" s="898"/>
    </row>
    <row r="24" spans="1:10" ht="129.75" customHeight="1">
      <c r="A24" s="134" t="s">
        <v>827</v>
      </c>
      <c r="B24" s="134" t="s">
        <v>828</v>
      </c>
      <c r="C24" s="134" t="s">
        <v>709</v>
      </c>
      <c r="D24" s="76" t="s">
        <v>829</v>
      </c>
      <c r="E24" s="289" t="s">
        <v>833</v>
      </c>
      <c r="F24" s="132" t="s">
        <v>830</v>
      </c>
      <c r="G24" s="585">
        <v>13444870</v>
      </c>
      <c r="H24" s="585">
        <v>160000</v>
      </c>
      <c r="I24" s="585">
        <v>160000</v>
      </c>
      <c r="J24" s="898"/>
    </row>
    <row r="25" spans="1:10" s="899" customFormat="1" ht="151.5" customHeight="1">
      <c r="A25" s="134" t="s">
        <v>667</v>
      </c>
      <c r="B25" s="343" t="s">
        <v>668</v>
      </c>
      <c r="C25" s="343" t="s">
        <v>669</v>
      </c>
      <c r="D25" s="351" t="s">
        <v>849</v>
      </c>
      <c r="E25" s="656" t="s">
        <v>826</v>
      </c>
      <c r="F25" s="657" t="s">
        <v>825</v>
      </c>
      <c r="G25" s="667">
        <v>8480496</v>
      </c>
      <c r="H25" s="585">
        <v>4598</v>
      </c>
      <c r="I25" s="585">
        <v>4598</v>
      </c>
      <c r="J25" s="132"/>
    </row>
    <row r="26" spans="1:10" s="1004" customFormat="1" ht="33" customHeight="1">
      <c r="A26" s="1000"/>
      <c r="B26" s="1182" t="s">
        <v>89</v>
      </c>
      <c r="C26" s="1182"/>
      <c r="D26" s="1182"/>
      <c r="E26" s="1182"/>
      <c r="F26" s="1001" t="s">
        <v>527</v>
      </c>
      <c r="G26" s="1001" t="s">
        <v>527</v>
      </c>
      <c r="H26" s="1002">
        <f>H15+H25+H24</f>
        <v>1914598</v>
      </c>
      <c r="I26" s="1002">
        <f>I15+I25+I24</f>
        <v>1914598</v>
      </c>
      <c r="J26" s="1003" t="s">
        <v>527</v>
      </c>
    </row>
    <row r="27" spans="6:10" ht="11.25" customHeight="1">
      <c r="F27" s="98"/>
      <c r="G27" s="98"/>
      <c r="H27" s="98"/>
      <c r="I27" s="98"/>
      <c r="J27" s="98"/>
    </row>
    <row r="28" spans="6:10" ht="12.75" hidden="1">
      <c r="F28" s="98"/>
      <c r="G28" s="98"/>
      <c r="H28" s="98"/>
      <c r="I28" s="98"/>
      <c r="J28" s="98"/>
    </row>
    <row r="29" spans="6:10" ht="12.75">
      <c r="F29" s="98"/>
      <c r="G29" s="98"/>
      <c r="H29" s="98"/>
      <c r="I29" s="98"/>
      <c r="J29" s="98"/>
    </row>
    <row r="30" spans="1:9" s="555" customFormat="1" ht="20.25">
      <c r="A30" s="1194" t="s">
        <v>697</v>
      </c>
      <c r="B30" s="1194"/>
      <c r="C30" s="1194"/>
      <c r="D30" s="1195"/>
      <c r="G30" s="1194" t="s">
        <v>865</v>
      </c>
      <c r="H30" s="1194"/>
      <c r="I30" s="1194"/>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sheetData>
  <sheetProtection/>
  <mergeCells count="15">
    <mergeCell ref="D9:D10"/>
    <mergeCell ref="G30:I30"/>
    <mergeCell ref="H9:H10"/>
    <mergeCell ref="A30:D30"/>
    <mergeCell ref="A9:A10"/>
    <mergeCell ref="H1:J1"/>
    <mergeCell ref="B26:E26"/>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8"/>
  <sheetViews>
    <sheetView showZeros="0" zoomScale="75" zoomScaleNormal="75" zoomScaleSheetLayoutView="50" zoomScalePageLayoutView="0" workbookViewId="0" topLeftCell="A49">
      <selection activeCell="X2" sqref="X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187.5" customHeight="1">
      <c r="B1" s="851"/>
      <c r="C1" s="851"/>
      <c r="D1" s="851"/>
      <c r="E1" s="851"/>
      <c r="F1" s="851"/>
      <c r="G1" s="852"/>
      <c r="H1" s="1181" t="s">
        <v>879</v>
      </c>
      <c r="I1" s="1181"/>
      <c r="J1" s="1181"/>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83" t="s">
        <v>799</v>
      </c>
      <c r="C5" s="1183"/>
      <c r="D5" s="1183"/>
      <c r="E5" s="1183"/>
      <c r="F5" s="1183"/>
      <c r="G5" s="1183"/>
      <c r="H5" s="1183"/>
      <c r="I5" s="1183"/>
      <c r="J5" s="1183"/>
    </row>
    <row r="6" spans="2:10" ht="57" customHeight="1">
      <c r="B6" s="1183"/>
      <c r="C6" s="1183"/>
      <c r="D6" s="1183"/>
      <c r="E6" s="1183"/>
      <c r="F6" s="1183"/>
      <c r="G6" s="1183"/>
      <c r="H6" s="1183"/>
      <c r="I6" s="1183"/>
      <c r="J6" s="1183"/>
    </row>
    <row r="7" spans="2:10" ht="22.5" customHeight="1">
      <c r="B7" s="545">
        <v>25539000000</v>
      </c>
      <c r="C7" s="539"/>
      <c r="D7" s="539"/>
      <c r="E7" s="539"/>
      <c r="F7" s="539"/>
      <c r="G7" s="539"/>
      <c r="H7" s="539"/>
      <c r="I7" s="539"/>
      <c r="J7" s="539"/>
    </row>
    <row r="8" spans="2:10" ht="16.5" thickBot="1">
      <c r="B8" s="589" t="s">
        <v>633</v>
      </c>
      <c r="C8" s="92"/>
      <c r="D8" s="92"/>
      <c r="E8" s="92"/>
      <c r="F8" s="92"/>
      <c r="G8" s="92"/>
      <c r="H8" s="92"/>
      <c r="I8" s="92"/>
      <c r="J8" s="97"/>
    </row>
    <row r="9" spans="1:10" s="654" customFormat="1" ht="86.25" customHeight="1">
      <c r="A9" s="1197" t="s">
        <v>457</v>
      </c>
      <c r="B9" s="1199" t="s">
        <v>196</v>
      </c>
      <c r="C9" s="1201" t="s">
        <v>97</v>
      </c>
      <c r="D9" s="1203" t="s">
        <v>458</v>
      </c>
      <c r="E9" s="1205" t="s">
        <v>477</v>
      </c>
      <c r="F9" s="1208" t="s">
        <v>478</v>
      </c>
      <c r="G9" s="1205" t="s">
        <v>479</v>
      </c>
      <c r="H9" s="1205" t="s">
        <v>480</v>
      </c>
      <c r="I9" s="1205" t="s">
        <v>336</v>
      </c>
      <c r="J9" s="1205" t="s">
        <v>481</v>
      </c>
    </row>
    <row r="10" spans="1:10" s="654" customFormat="1" ht="65.25" customHeight="1" thickBot="1">
      <c r="A10" s="1198"/>
      <c r="B10" s="1200"/>
      <c r="C10" s="1202"/>
      <c r="D10" s="1204"/>
      <c r="E10" s="1206"/>
      <c r="F10" s="1209"/>
      <c r="G10" s="1206"/>
      <c r="H10" s="1206"/>
      <c r="I10" s="1206"/>
      <c r="J10" s="1206"/>
    </row>
    <row r="11" spans="1:10" ht="13.5" thickBot="1">
      <c r="A11" s="691" t="s">
        <v>315</v>
      </c>
      <c r="B11" s="692" t="s">
        <v>316</v>
      </c>
      <c r="C11" s="693" t="s">
        <v>642</v>
      </c>
      <c r="D11" s="694">
        <v>4</v>
      </c>
      <c r="E11" s="695">
        <v>5</v>
      </c>
      <c r="F11" s="696">
        <v>6</v>
      </c>
      <c r="G11" s="696">
        <v>7</v>
      </c>
      <c r="H11" s="696">
        <v>8</v>
      </c>
      <c r="I11" s="696">
        <v>9</v>
      </c>
      <c r="J11" s="696">
        <v>10</v>
      </c>
    </row>
    <row r="12" spans="1:10" s="872" customFormat="1" ht="20.25">
      <c r="A12" s="867" t="s">
        <v>110</v>
      </c>
      <c r="B12" s="867"/>
      <c r="C12" s="867"/>
      <c r="D12" s="868" t="s">
        <v>704</v>
      </c>
      <c r="E12" s="869"/>
      <c r="F12" s="870">
        <f>F13</f>
        <v>0</v>
      </c>
      <c r="G12" s="870">
        <f>G13</f>
        <v>0</v>
      </c>
      <c r="H12" s="870"/>
      <c r="I12" s="871">
        <f>I13</f>
        <v>9510534</v>
      </c>
      <c r="J12" s="871">
        <f>J13</f>
        <v>0</v>
      </c>
    </row>
    <row r="13" spans="1:10" s="872" customFormat="1" ht="40.5" customHeight="1">
      <c r="A13" s="861" t="s">
        <v>140</v>
      </c>
      <c r="B13" s="861"/>
      <c r="C13" s="861"/>
      <c r="D13" s="873" t="s">
        <v>704</v>
      </c>
      <c r="E13" s="874"/>
      <c r="F13" s="875">
        <f>SUM(F25:F25)</f>
        <v>0</v>
      </c>
      <c r="G13" s="875">
        <f>SUM(G25:G25)</f>
        <v>0</v>
      </c>
      <c r="H13" s="875"/>
      <c r="I13" s="865">
        <f>I20+I24+I14+I18+I39+I16</f>
        <v>9510534</v>
      </c>
      <c r="J13" s="865">
        <f>SUM(J25:J25)</f>
        <v>0</v>
      </c>
    </row>
    <row r="14" spans="1:10" s="728" customFormat="1" ht="27" customHeight="1" hidden="1">
      <c r="A14" s="856"/>
      <c r="B14" s="856"/>
      <c r="C14" s="856"/>
      <c r="D14" s="857"/>
      <c r="E14" s="858"/>
      <c r="F14" s="859"/>
      <c r="G14" s="859"/>
      <c r="H14" s="859"/>
      <c r="I14" s="860">
        <f>I15</f>
        <v>0</v>
      </c>
      <c r="J14" s="860"/>
    </row>
    <row r="15" spans="1:10" s="728" customFormat="1" ht="48" customHeight="1" hidden="1">
      <c r="A15" s="723" t="s">
        <v>113</v>
      </c>
      <c r="B15" s="723" t="s">
        <v>248</v>
      </c>
      <c r="C15" s="723" t="s">
        <v>714</v>
      </c>
      <c r="D15" s="724" t="s">
        <v>49</v>
      </c>
      <c r="E15" s="725" t="s">
        <v>317</v>
      </c>
      <c r="F15" s="726"/>
      <c r="G15" s="726"/>
      <c r="H15" s="726"/>
      <c r="I15" s="727"/>
      <c r="J15" s="727"/>
    </row>
    <row r="16" spans="1:10" s="902" customFormat="1" ht="48" customHeight="1" hidden="1">
      <c r="A16" s="856"/>
      <c r="B16" s="856" t="s">
        <v>319</v>
      </c>
      <c r="C16" s="856"/>
      <c r="D16" s="857" t="s">
        <v>264</v>
      </c>
      <c r="E16" s="901"/>
      <c r="F16" s="859"/>
      <c r="G16" s="859"/>
      <c r="H16" s="859"/>
      <c r="I16" s="860">
        <f>I17</f>
        <v>0</v>
      </c>
      <c r="J16" s="860"/>
    </row>
    <row r="17" spans="1:10" s="728" customFormat="1" ht="48" customHeight="1" hidden="1">
      <c r="A17" s="723" t="s">
        <v>113</v>
      </c>
      <c r="B17" s="723" t="s">
        <v>248</v>
      </c>
      <c r="C17" s="723" t="s">
        <v>714</v>
      </c>
      <c r="D17" s="724" t="s">
        <v>49</v>
      </c>
      <c r="E17" s="547" t="s">
        <v>317</v>
      </c>
      <c r="F17" s="726"/>
      <c r="G17" s="726"/>
      <c r="H17" s="726"/>
      <c r="I17" s="727"/>
      <c r="J17" s="727"/>
    </row>
    <row r="18" spans="1:10" s="902" customFormat="1" ht="48" customHeight="1">
      <c r="A18" s="856"/>
      <c r="B18" s="856" t="s">
        <v>277</v>
      </c>
      <c r="C18" s="856"/>
      <c r="D18" s="857" t="s">
        <v>276</v>
      </c>
      <c r="E18" s="901"/>
      <c r="F18" s="859"/>
      <c r="G18" s="859"/>
      <c r="H18" s="859"/>
      <c r="I18" s="860">
        <f>I19</f>
        <v>92900</v>
      </c>
      <c r="J18" s="860"/>
    </row>
    <row r="19" spans="1:10" s="728" customFormat="1" ht="123.75" customHeight="1">
      <c r="A19" s="723" t="s">
        <v>117</v>
      </c>
      <c r="B19" s="723" t="s">
        <v>82</v>
      </c>
      <c r="C19" s="723" t="s">
        <v>283</v>
      </c>
      <c r="D19" s="341" t="s">
        <v>92</v>
      </c>
      <c r="E19" s="547" t="s">
        <v>317</v>
      </c>
      <c r="F19" s="726"/>
      <c r="G19" s="726"/>
      <c r="H19" s="726"/>
      <c r="I19" s="727">
        <v>92900</v>
      </c>
      <c r="J19" s="727"/>
    </row>
    <row r="20" spans="1:10" s="553" customFormat="1" ht="39.75" customHeight="1">
      <c r="A20" s="476"/>
      <c r="B20" s="476" t="s">
        <v>278</v>
      </c>
      <c r="C20" s="476"/>
      <c r="D20" s="554" t="s">
        <v>279</v>
      </c>
      <c r="E20" s="687"/>
      <c r="F20" s="551"/>
      <c r="G20" s="551"/>
      <c r="H20" s="551"/>
      <c r="I20" s="552">
        <f>I21+I22+I23</f>
        <v>6870573</v>
      </c>
      <c r="J20" s="552"/>
    </row>
    <row r="21" spans="1:10" s="553" customFormat="1" ht="62.25" customHeight="1">
      <c r="A21" s="342" t="s">
        <v>26</v>
      </c>
      <c r="B21" s="343" t="s">
        <v>603</v>
      </c>
      <c r="C21" s="343" t="s">
        <v>708</v>
      </c>
      <c r="D21" s="351" t="s">
        <v>34</v>
      </c>
      <c r="E21" s="42" t="s">
        <v>832</v>
      </c>
      <c r="F21" s="551"/>
      <c r="G21" s="551"/>
      <c r="H21" s="551"/>
      <c r="I21" s="664">
        <v>5815573</v>
      </c>
      <c r="J21" s="552"/>
    </row>
    <row r="22" spans="1:10" s="550" customFormat="1" ht="39.75" customHeight="1">
      <c r="A22" s="342" t="s">
        <v>26</v>
      </c>
      <c r="B22" s="343" t="s">
        <v>603</v>
      </c>
      <c r="C22" s="343" t="s">
        <v>708</v>
      </c>
      <c r="D22" s="351" t="s">
        <v>34</v>
      </c>
      <c r="E22" s="547" t="s">
        <v>317</v>
      </c>
      <c r="F22" s="548"/>
      <c r="G22" s="548"/>
      <c r="H22" s="548"/>
      <c r="I22" s="688">
        <v>980000</v>
      </c>
      <c r="J22" s="549"/>
    </row>
    <row r="23" spans="1:10" s="550" customFormat="1" ht="69.75" customHeight="1">
      <c r="A23" s="342" t="s">
        <v>26</v>
      </c>
      <c r="B23" s="343" t="s">
        <v>603</v>
      </c>
      <c r="C23" s="343" t="s">
        <v>708</v>
      </c>
      <c r="D23" s="351" t="s">
        <v>34</v>
      </c>
      <c r="E23" s="547" t="s">
        <v>871</v>
      </c>
      <c r="F23" s="548"/>
      <c r="G23" s="548"/>
      <c r="H23" s="548"/>
      <c r="I23" s="688">
        <v>75000</v>
      </c>
      <c r="J23" s="549"/>
    </row>
    <row r="24" spans="1:10" s="550" customFormat="1" ht="33" customHeight="1">
      <c r="A24" s="342"/>
      <c r="B24" s="348" t="s">
        <v>489</v>
      </c>
      <c r="C24" s="348"/>
      <c r="D24" s="689" t="s">
        <v>490</v>
      </c>
      <c r="E24" s="690"/>
      <c r="F24" s="548"/>
      <c r="G24" s="548"/>
      <c r="H24" s="548"/>
      <c r="I24" s="549">
        <f>I25+I34+I36+I37+I33+I35+I38</f>
        <v>2427061</v>
      </c>
      <c r="J24" s="655"/>
    </row>
    <row r="25" spans="1:10" s="553" customFormat="1" ht="139.5" customHeight="1">
      <c r="A25" s="331" t="s">
        <v>822</v>
      </c>
      <c r="B25" s="331" t="s">
        <v>823</v>
      </c>
      <c r="C25" s="331" t="s">
        <v>709</v>
      </c>
      <c r="D25" s="332" t="s">
        <v>824</v>
      </c>
      <c r="E25" s="656" t="s">
        <v>826</v>
      </c>
      <c r="F25" s="657">
        <v>0</v>
      </c>
      <c r="G25" s="657"/>
      <c r="H25" s="657"/>
      <c r="I25" s="657">
        <v>1750000</v>
      </c>
      <c r="J25" s="657"/>
    </row>
    <row r="26" spans="1:10" s="553" customFormat="1" ht="78.75" customHeight="1" hidden="1" thickBot="1">
      <c r="A26" s="343" t="s">
        <v>50</v>
      </c>
      <c r="B26" s="343" t="s">
        <v>51</v>
      </c>
      <c r="C26" s="343" t="s">
        <v>709</v>
      </c>
      <c r="D26" s="351" t="s">
        <v>52</v>
      </c>
      <c r="E26" s="656" t="s">
        <v>666</v>
      </c>
      <c r="F26" s="657"/>
      <c r="G26" s="657"/>
      <c r="H26" s="657"/>
      <c r="I26" s="657"/>
      <c r="J26" s="657"/>
    </row>
    <row r="27" spans="1:10" s="553" customFormat="1" ht="78.75" customHeight="1" hidden="1">
      <c r="A27" s="342" t="s">
        <v>26</v>
      </c>
      <c r="B27" s="343" t="s">
        <v>603</v>
      </c>
      <c r="C27" s="343" t="s">
        <v>708</v>
      </c>
      <c r="D27" s="351" t="s">
        <v>34</v>
      </c>
      <c r="E27" s="656" t="s">
        <v>317</v>
      </c>
      <c r="F27" s="657"/>
      <c r="G27" s="657"/>
      <c r="H27" s="657"/>
      <c r="I27" s="657"/>
      <c r="J27" s="657"/>
    </row>
    <row r="28" spans="1:10" s="553" customFormat="1" ht="99.75" customHeight="1" hidden="1" thickBot="1">
      <c r="A28" s="343" t="s">
        <v>667</v>
      </c>
      <c r="B28" s="343" t="s">
        <v>668</v>
      </c>
      <c r="C28" s="343" t="s">
        <v>669</v>
      </c>
      <c r="D28" s="351" t="s">
        <v>670</v>
      </c>
      <c r="E28" s="656" t="s">
        <v>648</v>
      </c>
      <c r="F28" s="657"/>
      <c r="G28" s="657"/>
      <c r="H28" s="657"/>
      <c r="I28" s="657"/>
      <c r="J28" s="657"/>
    </row>
    <row r="29" spans="1:10" s="660" customFormat="1" ht="60.75" hidden="1">
      <c r="A29" s="131" t="s">
        <v>72</v>
      </c>
      <c r="B29" s="131"/>
      <c r="C29" s="131"/>
      <c r="D29" s="128" t="s">
        <v>57</v>
      </c>
      <c r="E29" s="686"/>
      <c r="F29" s="658">
        <f>F30</f>
        <v>0</v>
      </c>
      <c r="G29" s="658">
        <f>G30</f>
        <v>0</v>
      </c>
      <c r="H29" s="659">
        <f>H30</f>
        <v>0</v>
      </c>
      <c r="I29" s="659" t="e">
        <f>I30</f>
        <v>#REF!</v>
      </c>
      <c r="J29" s="659">
        <f>J30</f>
        <v>0</v>
      </c>
    </row>
    <row r="30" spans="1:10" s="660" customFormat="1" ht="40.5" hidden="1">
      <c r="A30" s="325" t="s">
        <v>73</v>
      </c>
      <c r="B30" s="325"/>
      <c r="C30" s="325"/>
      <c r="D30" s="373" t="s">
        <v>57</v>
      </c>
      <c r="E30" s="686"/>
      <c r="F30" s="661">
        <f>SUM(F56:F56)</f>
        <v>0</v>
      </c>
      <c r="G30" s="661">
        <f>SUM(G56:G56)</f>
        <v>0</v>
      </c>
      <c r="H30" s="662">
        <f>SUM(H32:H64)</f>
        <v>0</v>
      </c>
      <c r="I30" s="662" t="e">
        <f>I31+I32+#REF!</f>
        <v>#REF!</v>
      </c>
      <c r="J30" s="662"/>
    </row>
    <row r="31" spans="1:10" s="660" customFormat="1" ht="101.25" hidden="1">
      <c r="A31" s="343" t="s">
        <v>671</v>
      </c>
      <c r="B31" s="343" t="s">
        <v>668</v>
      </c>
      <c r="C31" s="343" t="s">
        <v>669</v>
      </c>
      <c r="D31" s="351" t="s">
        <v>670</v>
      </c>
      <c r="E31" s="656" t="s">
        <v>648</v>
      </c>
      <c r="F31" s="548"/>
      <c r="G31" s="548"/>
      <c r="H31" s="655"/>
      <c r="I31" s="655"/>
      <c r="J31" s="655"/>
    </row>
    <row r="32" spans="1:10" s="660" customFormat="1" ht="101.25" hidden="1">
      <c r="A32" s="343" t="s">
        <v>239</v>
      </c>
      <c r="B32" s="343" t="s">
        <v>283</v>
      </c>
      <c r="C32" s="343" t="s">
        <v>59</v>
      </c>
      <c r="D32" s="351" t="s">
        <v>656</v>
      </c>
      <c r="E32" s="547" t="s">
        <v>108</v>
      </c>
      <c r="F32" s="657"/>
      <c r="G32" s="657"/>
      <c r="H32" s="657"/>
      <c r="I32" s="657"/>
      <c r="J32" s="657"/>
    </row>
    <row r="33" spans="1:10" s="660" customFormat="1" ht="99" customHeight="1">
      <c r="A33" s="343" t="s">
        <v>827</v>
      </c>
      <c r="B33" s="343" t="s">
        <v>828</v>
      </c>
      <c r="C33" s="343" t="s">
        <v>709</v>
      </c>
      <c r="D33" s="76" t="s">
        <v>829</v>
      </c>
      <c r="E33" s="289" t="s">
        <v>833</v>
      </c>
      <c r="F33" s="657"/>
      <c r="G33" s="657"/>
      <c r="H33" s="657"/>
      <c r="I33" s="657">
        <v>160000</v>
      </c>
      <c r="J33" s="657"/>
    </row>
    <row r="34" spans="1:10" s="660" customFormat="1" ht="66" customHeight="1">
      <c r="A34" s="343" t="s">
        <v>126</v>
      </c>
      <c r="B34" s="343" t="s">
        <v>483</v>
      </c>
      <c r="C34" s="343" t="s">
        <v>709</v>
      </c>
      <c r="D34" s="351" t="s">
        <v>484</v>
      </c>
      <c r="E34" s="547" t="s">
        <v>317</v>
      </c>
      <c r="F34" s="657"/>
      <c r="G34" s="657"/>
      <c r="H34" s="657"/>
      <c r="I34" s="657">
        <v>113463</v>
      </c>
      <c r="J34" s="657"/>
    </row>
    <row r="35" spans="1:10" s="660" customFormat="1" ht="117.75" customHeight="1">
      <c r="A35" s="343" t="s">
        <v>667</v>
      </c>
      <c r="B35" s="343" t="s">
        <v>668</v>
      </c>
      <c r="C35" s="343" t="s">
        <v>669</v>
      </c>
      <c r="D35" s="351" t="s">
        <v>849</v>
      </c>
      <c r="E35" s="656" t="s">
        <v>826</v>
      </c>
      <c r="F35" s="657"/>
      <c r="G35" s="657"/>
      <c r="H35" s="657"/>
      <c r="I35" s="657">
        <v>4598</v>
      </c>
      <c r="J35" s="657"/>
    </row>
    <row r="36" spans="1:10" s="660" customFormat="1" ht="103.5" customHeight="1" hidden="1">
      <c r="A36" s="387" t="s">
        <v>127</v>
      </c>
      <c r="B36" s="343" t="s">
        <v>582</v>
      </c>
      <c r="C36" s="343" t="s">
        <v>711</v>
      </c>
      <c r="D36" s="351" t="s">
        <v>583</v>
      </c>
      <c r="E36" s="547" t="s">
        <v>317</v>
      </c>
      <c r="F36" s="657"/>
      <c r="G36" s="657"/>
      <c r="H36" s="657"/>
      <c r="I36" s="657"/>
      <c r="J36" s="657"/>
    </row>
    <row r="37" spans="1:10" s="660" customFormat="1" ht="70.5" customHeight="1" hidden="1">
      <c r="A37" s="152" t="s">
        <v>818</v>
      </c>
      <c r="B37" s="133" t="s">
        <v>819</v>
      </c>
      <c r="C37" s="153" t="s">
        <v>669</v>
      </c>
      <c r="D37" s="351" t="s">
        <v>820</v>
      </c>
      <c r="E37" s="547" t="s">
        <v>317</v>
      </c>
      <c r="F37" s="657"/>
      <c r="G37" s="657"/>
      <c r="H37" s="657"/>
      <c r="I37" s="657"/>
      <c r="J37" s="657"/>
    </row>
    <row r="38" spans="1:10" s="660" customFormat="1" ht="76.5" customHeight="1">
      <c r="A38" s="152" t="s">
        <v>127</v>
      </c>
      <c r="B38" s="133" t="s">
        <v>582</v>
      </c>
      <c r="C38" s="153" t="s">
        <v>711</v>
      </c>
      <c r="D38" s="351" t="s">
        <v>583</v>
      </c>
      <c r="E38" s="547" t="s">
        <v>317</v>
      </c>
      <c r="F38" s="657"/>
      <c r="G38" s="657"/>
      <c r="H38" s="657"/>
      <c r="I38" s="657">
        <v>399000</v>
      </c>
      <c r="J38" s="657"/>
    </row>
    <row r="39" spans="1:10" s="917" customFormat="1" ht="70.5" customHeight="1">
      <c r="A39" s="912"/>
      <c r="B39" s="913" t="s">
        <v>858</v>
      </c>
      <c r="C39" s="914"/>
      <c r="D39" s="357" t="s">
        <v>859</v>
      </c>
      <c r="E39" s="915"/>
      <c r="F39" s="916"/>
      <c r="G39" s="916"/>
      <c r="H39" s="916"/>
      <c r="I39" s="916">
        <f>I40</f>
        <v>120000</v>
      </c>
      <c r="J39" s="916"/>
    </row>
    <row r="40" spans="1:10" s="660" customFormat="1" ht="70.5" customHeight="1">
      <c r="A40" s="366" t="s">
        <v>134</v>
      </c>
      <c r="B40" s="331" t="s">
        <v>47</v>
      </c>
      <c r="C40" s="331" t="s">
        <v>713</v>
      </c>
      <c r="D40" s="369" t="s">
        <v>48</v>
      </c>
      <c r="E40" s="547" t="s">
        <v>317</v>
      </c>
      <c r="F40" s="657"/>
      <c r="G40" s="657"/>
      <c r="H40" s="657"/>
      <c r="I40" s="657">
        <v>120000</v>
      </c>
      <c r="J40" s="657"/>
    </row>
    <row r="41" spans="1:10" s="660" customFormat="1" ht="57" customHeight="1">
      <c r="A41" s="861" t="s">
        <v>72</v>
      </c>
      <c r="B41" s="861"/>
      <c r="C41" s="861"/>
      <c r="D41" s="862" t="s">
        <v>57</v>
      </c>
      <c r="E41" s="863"/>
      <c r="F41" s="864"/>
      <c r="G41" s="864"/>
      <c r="H41" s="864"/>
      <c r="I41" s="865">
        <f>I42</f>
        <v>1527593</v>
      </c>
      <c r="J41" s="864"/>
    </row>
    <row r="42" spans="1:10" s="660" customFormat="1" ht="40.5" customHeight="1">
      <c r="A42" s="861" t="s">
        <v>73</v>
      </c>
      <c r="B42" s="861"/>
      <c r="C42" s="861"/>
      <c r="D42" s="866" t="s">
        <v>57</v>
      </c>
      <c r="E42" s="863"/>
      <c r="F42" s="864"/>
      <c r="G42" s="864"/>
      <c r="H42" s="864"/>
      <c r="I42" s="865">
        <f>I43+I50</f>
        <v>1527593</v>
      </c>
      <c r="J42" s="864"/>
    </row>
    <row r="43" spans="1:10" s="631" customFormat="1" ht="31.5" customHeight="1">
      <c r="A43" s="476"/>
      <c r="B43" s="476" t="s">
        <v>281</v>
      </c>
      <c r="C43" s="476"/>
      <c r="D43" s="554" t="s">
        <v>282</v>
      </c>
      <c r="E43" s="663"/>
      <c r="F43" s="664"/>
      <c r="G43" s="664"/>
      <c r="H43" s="664"/>
      <c r="I43" s="552">
        <f>I44+I46+I49+I48+I47+I45</f>
        <v>1484593</v>
      </c>
      <c r="J43" s="664"/>
    </row>
    <row r="44" spans="1:10" s="660" customFormat="1" ht="169.5" customHeight="1">
      <c r="A44" s="343" t="s">
        <v>237</v>
      </c>
      <c r="B44" s="343" t="s">
        <v>67</v>
      </c>
      <c r="C44" s="343" t="s">
        <v>58</v>
      </c>
      <c r="D44" s="351" t="s">
        <v>238</v>
      </c>
      <c r="E44" s="547" t="s">
        <v>834</v>
      </c>
      <c r="F44" s="657"/>
      <c r="G44" s="657"/>
      <c r="H44" s="657"/>
      <c r="I44" s="657">
        <v>215099</v>
      </c>
      <c r="J44" s="657"/>
    </row>
    <row r="45" spans="1:10" s="660" customFormat="1" ht="60" customHeight="1">
      <c r="A45" s="343" t="s">
        <v>237</v>
      </c>
      <c r="B45" s="343" t="s">
        <v>67</v>
      </c>
      <c r="C45" s="343" t="s">
        <v>58</v>
      </c>
      <c r="D45" s="351" t="s">
        <v>238</v>
      </c>
      <c r="E45" s="547" t="s">
        <v>317</v>
      </c>
      <c r="F45" s="657"/>
      <c r="G45" s="657"/>
      <c r="H45" s="657"/>
      <c r="I45" s="657">
        <v>11599</v>
      </c>
      <c r="J45" s="657"/>
    </row>
    <row r="46" spans="1:10" s="660" customFormat="1" ht="176.25" customHeight="1">
      <c r="A46" s="362" t="s">
        <v>432</v>
      </c>
      <c r="B46" s="362" t="s">
        <v>433</v>
      </c>
      <c r="C46" s="362" t="s">
        <v>59</v>
      </c>
      <c r="D46" s="364" t="s">
        <v>434</v>
      </c>
      <c r="E46" s="547" t="s">
        <v>835</v>
      </c>
      <c r="F46" s="657"/>
      <c r="G46" s="657"/>
      <c r="H46" s="657"/>
      <c r="I46" s="657">
        <v>774635</v>
      </c>
      <c r="J46" s="657"/>
    </row>
    <row r="47" spans="1:10" s="660" customFormat="1" ht="65.25" customHeight="1">
      <c r="A47" s="362" t="s">
        <v>432</v>
      </c>
      <c r="B47" s="362" t="s">
        <v>433</v>
      </c>
      <c r="C47" s="362" t="s">
        <v>59</v>
      </c>
      <c r="D47" s="364" t="s">
        <v>434</v>
      </c>
      <c r="E47" s="547" t="s">
        <v>317</v>
      </c>
      <c r="F47" s="657"/>
      <c r="G47" s="657"/>
      <c r="H47" s="657"/>
      <c r="I47" s="657">
        <v>254000</v>
      </c>
      <c r="J47" s="657"/>
    </row>
    <row r="48" spans="1:10" s="660" customFormat="1" ht="65.25" customHeight="1">
      <c r="A48" s="362" t="s">
        <v>415</v>
      </c>
      <c r="B48" s="362" t="s">
        <v>417</v>
      </c>
      <c r="C48" s="362" t="s">
        <v>60</v>
      </c>
      <c r="D48" s="364" t="s">
        <v>814</v>
      </c>
      <c r="E48" s="547" t="s">
        <v>317</v>
      </c>
      <c r="F48" s="657"/>
      <c r="G48" s="657"/>
      <c r="H48" s="657"/>
      <c r="I48" s="657">
        <v>154400</v>
      </c>
      <c r="J48" s="657"/>
    </row>
    <row r="49" spans="1:10" s="660" customFormat="1" ht="105" customHeight="1">
      <c r="A49" s="362" t="s">
        <v>424</v>
      </c>
      <c r="B49" s="362" t="s">
        <v>425</v>
      </c>
      <c r="C49" s="362" t="s">
        <v>60</v>
      </c>
      <c r="D49" s="431" t="s">
        <v>429</v>
      </c>
      <c r="E49" s="547" t="s">
        <v>317</v>
      </c>
      <c r="F49" s="657"/>
      <c r="G49" s="657"/>
      <c r="H49" s="657"/>
      <c r="I49" s="657">
        <v>74860</v>
      </c>
      <c r="J49" s="657"/>
    </row>
    <row r="50" spans="1:10" s="917" customFormat="1" ht="105" customHeight="1">
      <c r="A50" s="465"/>
      <c r="B50" s="465" t="s">
        <v>288</v>
      </c>
      <c r="C50" s="465"/>
      <c r="D50" s="477" t="s">
        <v>289</v>
      </c>
      <c r="E50" s="915"/>
      <c r="F50" s="916"/>
      <c r="G50" s="916"/>
      <c r="H50" s="916"/>
      <c r="I50" s="916">
        <f>I51</f>
        <v>43000</v>
      </c>
      <c r="J50" s="916"/>
    </row>
    <row r="51" spans="1:10" s="660" customFormat="1" ht="105" customHeight="1">
      <c r="A51" s="362" t="s">
        <v>25</v>
      </c>
      <c r="B51" s="362" t="s">
        <v>261</v>
      </c>
      <c r="C51" s="362" t="s">
        <v>62</v>
      </c>
      <c r="D51" s="482" t="s">
        <v>361</v>
      </c>
      <c r="E51" s="547" t="s">
        <v>317</v>
      </c>
      <c r="F51" s="657"/>
      <c r="G51" s="657"/>
      <c r="H51" s="657"/>
      <c r="I51" s="657">
        <v>43000</v>
      </c>
      <c r="J51" s="657"/>
    </row>
    <row r="52" spans="1:10" s="876" customFormat="1" ht="56.25" customHeight="1">
      <c r="A52" s="861" t="s">
        <v>330</v>
      </c>
      <c r="B52" s="861"/>
      <c r="C52" s="861"/>
      <c r="D52" s="873" t="s">
        <v>530</v>
      </c>
      <c r="E52" s="863"/>
      <c r="F52" s="864"/>
      <c r="G52" s="864"/>
      <c r="H52" s="864"/>
      <c r="I52" s="865">
        <f>I55</f>
        <v>80000</v>
      </c>
      <c r="J52" s="864"/>
    </row>
    <row r="53" spans="1:10" s="876" customFormat="1" ht="44.25" customHeight="1">
      <c r="A53" s="861" t="s">
        <v>331</v>
      </c>
      <c r="B53" s="861"/>
      <c r="C53" s="861"/>
      <c r="D53" s="877" t="s">
        <v>530</v>
      </c>
      <c r="E53" s="863"/>
      <c r="F53" s="864"/>
      <c r="G53" s="864"/>
      <c r="H53" s="864"/>
      <c r="I53" s="865">
        <f>I55</f>
        <v>80000</v>
      </c>
      <c r="J53" s="864"/>
    </row>
    <row r="54" spans="1:10" s="631" customFormat="1" ht="31.5" customHeight="1">
      <c r="A54" s="476"/>
      <c r="B54" s="476" t="s">
        <v>307</v>
      </c>
      <c r="C54" s="476"/>
      <c r="D54" s="554" t="s">
        <v>491</v>
      </c>
      <c r="E54" s="663"/>
      <c r="F54" s="664"/>
      <c r="G54" s="664"/>
      <c r="H54" s="664"/>
      <c r="I54" s="552">
        <f>I55</f>
        <v>80000</v>
      </c>
      <c r="J54" s="664"/>
    </row>
    <row r="55" spans="1:10" s="660" customFormat="1" ht="40.5" customHeight="1">
      <c r="A55" s="398">
        <v>1014030</v>
      </c>
      <c r="B55" s="399" t="s">
        <v>308</v>
      </c>
      <c r="C55" s="343" t="s">
        <v>68</v>
      </c>
      <c r="D55" s="665" t="s">
        <v>15</v>
      </c>
      <c r="E55" s="547" t="s">
        <v>317</v>
      </c>
      <c r="F55" s="657">
        <v>0</v>
      </c>
      <c r="G55" s="657"/>
      <c r="H55" s="657"/>
      <c r="I55" s="657">
        <v>80000</v>
      </c>
      <c r="J55" s="657"/>
    </row>
    <row r="56" spans="1:10" s="1009" customFormat="1" ht="28.5" customHeight="1">
      <c r="A56" s="1005"/>
      <c r="B56" s="1207" t="s">
        <v>485</v>
      </c>
      <c r="C56" s="1207"/>
      <c r="D56" s="1207"/>
      <c r="E56" s="1207"/>
      <c r="F56" s="1006"/>
      <c r="G56" s="1007"/>
      <c r="H56" s="1007"/>
      <c r="I56" s="1008">
        <f>I12+I41+I52</f>
        <v>11118127</v>
      </c>
      <c r="J56" s="1006"/>
    </row>
    <row r="57" spans="6:10" ht="12.75">
      <c r="F57" s="98"/>
      <c r="G57" s="98"/>
      <c r="H57" s="98"/>
      <c r="I57" s="98"/>
      <c r="J57" s="98"/>
    </row>
    <row r="58" spans="6:10" ht="12.75">
      <c r="F58" s="98"/>
      <c r="G58" s="98"/>
      <c r="H58" s="98"/>
      <c r="I58" s="98"/>
      <c r="J58" s="98"/>
    </row>
    <row r="59" spans="6:10" ht="12.75">
      <c r="F59" s="98"/>
      <c r="G59" s="98"/>
      <c r="H59" s="98"/>
      <c r="I59" s="98"/>
      <c r="J59" s="98"/>
    </row>
    <row r="60" spans="1:9" s="555" customFormat="1" ht="20.25">
      <c r="A60" s="1194" t="s">
        <v>697</v>
      </c>
      <c r="B60" s="1194"/>
      <c r="C60" s="1194"/>
      <c r="D60" s="1195"/>
      <c r="G60" s="1194" t="s">
        <v>865</v>
      </c>
      <c r="H60" s="1194"/>
      <c r="I60" s="1194"/>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row r="549" spans="6:10" ht="12.75">
      <c r="F549" s="98"/>
      <c r="G549" s="98"/>
      <c r="H549" s="98"/>
      <c r="I549" s="98"/>
      <c r="J549" s="98"/>
    </row>
    <row r="550" spans="6:10" ht="12.75">
      <c r="F550" s="98"/>
      <c r="G550" s="98"/>
      <c r="H550" s="98"/>
      <c r="I550" s="98"/>
      <c r="J550" s="98"/>
    </row>
    <row r="551" spans="6:10" ht="12.75">
      <c r="F551" s="98"/>
      <c r="G551" s="98"/>
      <c r="H551" s="98"/>
      <c r="I551" s="98"/>
      <c r="J551" s="98"/>
    </row>
    <row r="552" spans="6:10" ht="12.75">
      <c r="F552" s="98"/>
      <c r="G552" s="98"/>
      <c r="H552" s="98"/>
      <c r="I552" s="98"/>
      <c r="J552" s="98"/>
    </row>
    <row r="553" spans="6:10" ht="12.75">
      <c r="F553" s="98"/>
      <c r="G553" s="98"/>
      <c r="H553" s="98"/>
      <c r="I553" s="98"/>
      <c r="J553" s="98"/>
    </row>
    <row r="554" spans="6:10" ht="12.75">
      <c r="F554" s="98"/>
      <c r="G554" s="98"/>
      <c r="H554" s="98"/>
      <c r="I554" s="98"/>
      <c r="J554" s="98"/>
    </row>
    <row r="555" spans="6:10" ht="12.75">
      <c r="F555" s="98"/>
      <c r="G555" s="98"/>
      <c r="H555" s="98"/>
      <c r="I555" s="98"/>
      <c r="J555" s="98"/>
    </row>
    <row r="556" spans="6:10" ht="12.75">
      <c r="F556" s="98"/>
      <c r="G556" s="98"/>
      <c r="H556" s="98"/>
      <c r="I556" s="98"/>
      <c r="J556" s="98"/>
    </row>
    <row r="557" spans="6:10" ht="12.75">
      <c r="F557" s="98"/>
      <c r="G557" s="98"/>
      <c r="H557" s="98"/>
      <c r="I557" s="98"/>
      <c r="J557" s="98"/>
    </row>
    <row r="558" spans="6:10" ht="12.75">
      <c r="F558" s="98"/>
      <c r="G558" s="98"/>
      <c r="H558" s="98"/>
      <c r="I558" s="98"/>
      <c r="J558" s="98"/>
    </row>
  </sheetData>
  <sheetProtection/>
  <mergeCells count="15">
    <mergeCell ref="J9:J10"/>
    <mergeCell ref="B56:E56"/>
    <mergeCell ref="H1:J1"/>
    <mergeCell ref="B5:J6"/>
    <mergeCell ref="E9:E10"/>
    <mergeCell ref="F9:F10"/>
    <mergeCell ref="G9:G10"/>
    <mergeCell ref="H9:H10"/>
    <mergeCell ref="I9:I10"/>
    <mergeCell ref="G60:I60"/>
    <mergeCell ref="A9:A10"/>
    <mergeCell ref="B9:B10"/>
    <mergeCell ref="C9:C10"/>
    <mergeCell ref="D9:D10"/>
    <mergeCell ref="A60:D60"/>
  </mergeCells>
  <printOptions horizontalCentered="1"/>
  <pageMargins left="0.1968503937007874" right="0.1968503937007874" top="0.7874015748031497" bottom="0.31496062992125984" header="0" footer="0.1968503937007874"/>
  <pageSetup horizontalDpi="600" verticalDpi="600" orientation="landscape" paperSize="9" scale="49" r:id="rId1"/>
  <headerFooter alignWithMargins="0">
    <oddFooter>&amp;C&amp;P</oddFooter>
  </headerFooter>
  <rowBreaks count="2" manualBreakCount="2">
    <brk id="24" max="9" man="1"/>
    <brk id="43" max="9" man="1"/>
  </rowBreaks>
</worksheet>
</file>

<file path=xl/worksheets/sheet9.xml><?xml version="1.0" encoding="utf-8"?>
<worksheet xmlns="http://schemas.openxmlformats.org/spreadsheetml/2006/main" xmlns:r="http://schemas.openxmlformats.org/officeDocument/2006/relationships">
  <dimension ref="A1:W475"/>
  <sheetViews>
    <sheetView showZeros="0" zoomScale="60" zoomScaleNormal="60" zoomScaleSheetLayoutView="80" zoomScalePageLayoutView="0" workbookViewId="0" topLeftCell="B133">
      <selection activeCell="F73" sqref="F73"/>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222" t="s">
        <v>880</v>
      </c>
      <c r="J1" s="1222"/>
      <c r="K1" s="1222"/>
    </row>
    <row r="2" spans="3:17" ht="52.5" customHeight="1">
      <c r="C2" s="99"/>
      <c r="D2" s="1221" t="s">
        <v>800</v>
      </c>
      <c r="E2" s="1221"/>
      <c r="F2" s="1221"/>
      <c r="G2" s="1221"/>
      <c r="H2" s="1221"/>
      <c r="I2" s="1221"/>
      <c r="J2" s="1221"/>
      <c r="K2" s="102"/>
      <c r="Q2" s="103"/>
    </row>
    <row r="3" spans="3:17" ht="25.5" customHeight="1">
      <c r="C3" s="1217">
        <v>25539000000</v>
      </c>
      <c r="D3" s="1218"/>
      <c r="E3" s="102"/>
      <c r="F3" s="102"/>
      <c r="G3" s="102"/>
      <c r="H3" s="102"/>
      <c r="I3" s="102"/>
      <c r="J3" s="102"/>
      <c r="K3" s="102"/>
      <c r="Q3" s="201"/>
    </row>
    <row r="4" spans="3:23" ht="28.5" customHeight="1" thickBot="1">
      <c r="C4" s="1216" t="s">
        <v>633</v>
      </c>
      <c r="D4" s="1216"/>
      <c r="E4" s="1087"/>
      <c r="F4" s="1087"/>
      <c r="G4" s="1087"/>
      <c r="H4" s="1087"/>
      <c r="I4" s="1087"/>
      <c r="J4" s="1087"/>
      <c r="K4" s="105" t="s">
        <v>698</v>
      </c>
      <c r="W4" s="137"/>
    </row>
    <row r="5" spans="1:11" s="598" customFormat="1" ht="92.25" customHeight="1" thickBot="1">
      <c r="A5" s="78"/>
      <c r="B5" s="1214" t="s">
        <v>96</v>
      </c>
      <c r="C5" s="1190" t="s">
        <v>87</v>
      </c>
      <c r="D5" s="1190" t="s">
        <v>97</v>
      </c>
      <c r="E5" s="1192" t="s">
        <v>86</v>
      </c>
      <c r="F5" s="1184" t="s">
        <v>88</v>
      </c>
      <c r="G5" s="1184" t="s">
        <v>85</v>
      </c>
      <c r="H5" s="1210" t="s">
        <v>89</v>
      </c>
      <c r="I5" s="1212" t="s">
        <v>379</v>
      </c>
      <c r="J5" s="1223" t="s">
        <v>380</v>
      </c>
      <c r="K5" s="1224"/>
    </row>
    <row r="6" spans="1:11" s="598" customFormat="1" ht="62.25" customHeight="1" thickBot="1">
      <c r="A6" s="78"/>
      <c r="B6" s="1215"/>
      <c r="C6" s="1191"/>
      <c r="D6" s="1191"/>
      <c r="E6" s="1193"/>
      <c r="F6" s="1185"/>
      <c r="G6" s="1185"/>
      <c r="H6" s="1211"/>
      <c r="I6" s="1213"/>
      <c r="J6" s="599" t="s">
        <v>90</v>
      </c>
      <c r="K6" s="600" t="s">
        <v>91</v>
      </c>
    </row>
    <row r="7" spans="1:11" s="112" customFormat="1" ht="16.5" thickBot="1">
      <c r="A7" s="106"/>
      <c r="B7" s="107">
        <v>1</v>
      </c>
      <c r="C7" s="107">
        <v>2</v>
      </c>
      <c r="D7" s="108">
        <v>3</v>
      </c>
      <c r="E7" s="109">
        <v>4</v>
      </c>
      <c r="F7" s="195">
        <v>5</v>
      </c>
      <c r="G7" s="196">
        <v>6</v>
      </c>
      <c r="H7" s="193">
        <v>7</v>
      </c>
      <c r="I7" s="110">
        <v>8</v>
      </c>
      <c r="J7" s="226">
        <v>9</v>
      </c>
      <c r="K7" s="111">
        <v>10</v>
      </c>
    </row>
    <row r="8" spans="2:11" s="1010" customFormat="1" ht="46.5" customHeight="1">
      <c r="B8" s="1011" t="s">
        <v>110</v>
      </c>
      <c r="C8" s="1012"/>
      <c r="D8" s="1012"/>
      <c r="E8" s="1013" t="s">
        <v>704</v>
      </c>
      <c r="F8" s="1014"/>
      <c r="G8" s="1014"/>
      <c r="H8" s="1015">
        <f>I8+J8</f>
        <v>47788997.95</v>
      </c>
      <c r="I8" s="1016">
        <f>I9</f>
        <v>37775443</v>
      </c>
      <c r="J8" s="1017">
        <f>J9</f>
        <v>10013554.95</v>
      </c>
      <c r="K8" s="1018">
        <f>K9</f>
        <v>9342634</v>
      </c>
    </row>
    <row r="9" spans="2:11" s="1010" customFormat="1" ht="32.25" customHeight="1">
      <c r="B9" s="856" t="s">
        <v>111</v>
      </c>
      <c r="C9" s="856"/>
      <c r="D9" s="856"/>
      <c r="E9" s="857" t="s">
        <v>704</v>
      </c>
      <c r="F9" s="1019"/>
      <c r="G9" s="1019"/>
      <c r="H9" s="1020">
        <f>I9+J9</f>
        <v>47788997.95</v>
      </c>
      <c r="I9" s="1021">
        <f>SUM(I10:I62)</f>
        <v>37775443</v>
      </c>
      <c r="J9" s="1021">
        <f>SUM(J10:J62)</f>
        <v>10013554.95</v>
      </c>
      <c r="K9" s="1021">
        <f>SUM(K10:K62)</f>
        <v>9342634</v>
      </c>
    </row>
    <row r="10" spans="2:11" s="602" customFormat="1" ht="129" customHeight="1">
      <c r="B10" s="481" t="s">
        <v>112</v>
      </c>
      <c r="C10" s="481" t="s">
        <v>76</v>
      </c>
      <c r="D10" s="481" t="s">
        <v>705</v>
      </c>
      <c r="E10" s="603" t="s">
        <v>602</v>
      </c>
      <c r="F10" s="604" t="s">
        <v>337</v>
      </c>
      <c r="G10" s="604" t="s">
        <v>149</v>
      </c>
      <c r="H10" s="796">
        <f>I10+J10</f>
        <v>50000</v>
      </c>
      <c r="I10" s="796">
        <v>50000</v>
      </c>
      <c r="J10" s="797"/>
      <c r="K10" s="798"/>
    </row>
    <row r="11" spans="2:11" s="602" customFormat="1" ht="134.25" customHeight="1">
      <c r="B11" s="481" t="s">
        <v>112</v>
      </c>
      <c r="C11" s="481" t="s">
        <v>76</v>
      </c>
      <c r="D11" s="481" t="s">
        <v>705</v>
      </c>
      <c r="E11" s="603" t="s">
        <v>602</v>
      </c>
      <c r="F11" s="604" t="s">
        <v>652</v>
      </c>
      <c r="G11" s="604" t="s">
        <v>502</v>
      </c>
      <c r="H11" s="796">
        <f>I11+J11</f>
        <v>200000</v>
      </c>
      <c r="I11" s="796">
        <v>200000</v>
      </c>
      <c r="J11" s="797"/>
      <c r="K11" s="798"/>
    </row>
    <row r="12" spans="2:11" s="602" customFormat="1" ht="134.25" customHeight="1" hidden="1">
      <c r="B12" s="481" t="s">
        <v>113</v>
      </c>
      <c r="C12" s="481" t="s">
        <v>248</v>
      </c>
      <c r="D12" s="481" t="s">
        <v>714</v>
      </c>
      <c r="E12" s="603" t="s">
        <v>49</v>
      </c>
      <c r="F12" s="604" t="s">
        <v>775</v>
      </c>
      <c r="G12" s="604" t="s">
        <v>872</v>
      </c>
      <c r="H12" s="796">
        <f>I12+J12</f>
        <v>0</v>
      </c>
      <c r="I12" s="796"/>
      <c r="J12" s="816"/>
      <c r="K12" s="798"/>
    </row>
    <row r="13" spans="2:11" s="605" customFormat="1" ht="138.75" customHeight="1">
      <c r="B13" s="481" t="s">
        <v>113</v>
      </c>
      <c r="C13" s="481" t="s">
        <v>248</v>
      </c>
      <c r="D13" s="481" t="s">
        <v>714</v>
      </c>
      <c r="E13" s="603" t="s">
        <v>49</v>
      </c>
      <c r="F13" s="604" t="s">
        <v>344</v>
      </c>
      <c r="G13" s="604" t="s">
        <v>503</v>
      </c>
      <c r="H13" s="796">
        <f aca="true" t="shared" si="0" ref="H13:H62">I13+J13</f>
        <v>150000</v>
      </c>
      <c r="I13" s="796">
        <v>150000</v>
      </c>
      <c r="J13" s="799"/>
      <c r="K13" s="800"/>
    </row>
    <row r="14" spans="2:11" s="606" customFormat="1" ht="15" customHeight="1" hidden="1">
      <c r="B14" s="607" t="s">
        <v>191</v>
      </c>
      <c r="C14" s="607" t="s">
        <v>192</v>
      </c>
      <c r="D14" s="607" t="s">
        <v>193</v>
      </c>
      <c r="E14" s="608" t="s">
        <v>194</v>
      </c>
      <c r="F14" s="698" t="s">
        <v>28</v>
      </c>
      <c r="G14" s="500" t="s">
        <v>27</v>
      </c>
      <c r="H14" s="801">
        <f t="shared" si="0"/>
        <v>0</v>
      </c>
      <c r="I14" s="801"/>
      <c r="J14" s="802"/>
      <c r="K14" s="803"/>
    </row>
    <row r="15" spans="2:11" s="606" customFormat="1" ht="84.75" customHeight="1" hidden="1">
      <c r="B15" s="481" t="s">
        <v>113</v>
      </c>
      <c r="C15" s="481" t="s">
        <v>248</v>
      </c>
      <c r="D15" s="481" t="s">
        <v>714</v>
      </c>
      <c r="E15" s="603" t="s">
        <v>49</v>
      </c>
      <c r="F15" s="722" t="s">
        <v>775</v>
      </c>
      <c r="G15" s="604" t="s">
        <v>774</v>
      </c>
      <c r="H15" s="796">
        <f t="shared" si="0"/>
        <v>0</v>
      </c>
      <c r="I15" s="801"/>
      <c r="J15" s="804"/>
      <c r="K15" s="805"/>
    </row>
    <row r="16" spans="2:11" s="602" customFormat="1" ht="89.25" customHeight="1">
      <c r="B16" s="481" t="s">
        <v>113</v>
      </c>
      <c r="C16" s="481" t="s">
        <v>248</v>
      </c>
      <c r="D16" s="481" t="s">
        <v>714</v>
      </c>
      <c r="E16" s="603" t="s">
        <v>49</v>
      </c>
      <c r="F16" s="604" t="s">
        <v>141</v>
      </c>
      <c r="G16" s="604" t="s">
        <v>515</v>
      </c>
      <c r="H16" s="796">
        <f t="shared" si="0"/>
        <v>305000</v>
      </c>
      <c r="I16" s="796">
        <v>305000</v>
      </c>
      <c r="J16" s="797"/>
      <c r="K16" s="798"/>
    </row>
    <row r="17" spans="2:11" s="606" customFormat="1" ht="75.75" customHeight="1" hidden="1">
      <c r="B17" s="609"/>
      <c r="C17" s="609"/>
      <c r="D17" s="609"/>
      <c r="E17" s="610"/>
      <c r="F17" s="698"/>
      <c r="G17" s="500"/>
      <c r="H17" s="801"/>
      <c r="I17" s="801"/>
      <c r="J17" s="802"/>
      <c r="K17" s="803"/>
    </row>
    <row r="18" spans="2:11" s="602" customFormat="1" ht="84" customHeight="1">
      <c r="B18" s="481" t="s">
        <v>114</v>
      </c>
      <c r="C18" s="481" t="s">
        <v>406</v>
      </c>
      <c r="D18" s="481" t="s">
        <v>407</v>
      </c>
      <c r="E18" s="603" t="s">
        <v>409</v>
      </c>
      <c r="F18" s="604" t="s">
        <v>471</v>
      </c>
      <c r="G18" s="604" t="s">
        <v>839</v>
      </c>
      <c r="H18" s="796">
        <f t="shared" si="0"/>
        <v>7619037</v>
      </c>
      <c r="I18" s="796">
        <v>7619037</v>
      </c>
      <c r="J18" s="797"/>
      <c r="K18" s="798"/>
    </row>
    <row r="19" spans="2:11" s="593" customFormat="1" ht="159.75" customHeight="1" hidden="1">
      <c r="B19" s="594" t="s">
        <v>453</v>
      </c>
      <c r="C19" s="594" t="s">
        <v>548</v>
      </c>
      <c r="D19" s="594" t="s">
        <v>205</v>
      </c>
      <c r="E19" s="595" t="s">
        <v>206</v>
      </c>
      <c r="F19" s="596" t="s">
        <v>220</v>
      </c>
      <c r="G19" s="597" t="s">
        <v>176</v>
      </c>
      <c r="H19" s="806">
        <f t="shared" si="0"/>
        <v>0</v>
      </c>
      <c r="I19" s="806"/>
      <c r="J19" s="807"/>
      <c r="K19" s="808"/>
    </row>
    <row r="20" spans="2:11" s="593" customFormat="1" ht="119.25" customHeight="1" hidden="1">
      <c r="B20" s="594" t="s">
        <v>453</v>
      </c>
      <c r="C20" s="594" t="s">
        <v>548</v>
      </c>
      <c r="D20" s="594" t="s">
        <v>205</v>
      </c>
      <c r="E20" s="595" t="s">
        <v>206</v>
      </c>
      <c r="F20" s="596" t="s">
        <v>221</v>
      </c>
      <c r="G20" s="597" t="s">
        <v>177</v>
      </c>
      <c r="H20" s="806">
        <f t="shared" si="0"/>
        <v>0</v>
      </c>
      <c r="I20" s="806"/>
      <c r="J20" s="807"/>
      <c r="K20" s="808"/>
    </row>
    <row r="21" spans="2:11" s="593" customFormat="1" ht="159.75" customHeight="1" hidden="1">
      <c r="B21" s="594" t="s">
        <v>453</v>
      </c>
      <c r="C21" s="594" t="s">
        <v>548</v>
      </c>
      <c r="D21" s="594" t="s">
        <v>205</v>
      </c>
      <c r="E21" s="595" t="s">
        <v>206</v>
      </c>
      <c r="F21" s="596" t="s">
        <v>222</v>
      </c>
      <c r="G21" s="597" t="s">
        <v>178</v>
      </c>
      <c r="H21" s="806">
        <f t="shared" si="0"/>
        <v>0</v>
      </c>
      <c r="I21" s="806"/>
      <c r="J21" s="807"/>
      <c r="K21" s="808"/>
    </row>
    <row r="22" spans="2:11" s="605" customFormat="1" ht="86.25" customHeight="1">
      <c r="B22" s="481" t="s">
        <v>116</v>
      </c>
      <c r="C22" s="481" t="s">
        <v>548</v>
      </c>
      <c r="D22" s="481" t="s">
        <v>205</v>
      </c>
      <c r="E22" s="603" t="s">
        <v>206</v>
      </c>
      <c r="F22" s="604" t="s">
        <v>470</v>
      </c>
      <c r="G22" s="604" t="s">
        <v>517</v>
      </c>
      <c r="H22" s="796">
        <f t="shared" si="0"/>
        <v>2000000</v>
      </c>
      <c r="I22" s="796">
        <v>2000000</v>
      </c>
      <c r="J22" s="799"/>
      <c r="K22" s="800"/>
    </row>
    <row r="23" spans="2:11" s="605" customFormat="1" ht="180" customHeight="1">
      <c r="B23" s="362" t="s">
        <v>119</v>
      </c>
      <c r="C23" s="699" t="s">
        <v>322</v>
      </c>
      <c r="D23" s="699" t="s">
        <v>61</v>
      </c>
      <c r="E23" s="700" t="s">
        <v>325</v>
      </c>
      <c r="F23" s="701" t="s">
        <v>207</v>
      </c>
      <c r="G23" s="604" t="s">
        <v>495</v>
      </c>
      <c r="H23" s="796">
        <f t="shared" si="0"/>
        <v>39000</v>
      </c>
      <c r="I23" s="796">
        <v>39000</v>
      </c>
      <c r="J23" s="799"/>
      <c r="K23" s="800"/>
    </row>
    <row r="24" spans="2:11" s="605" customFormat="1" ht="63.75" customHeight="1">
      <c r="B24" s="362" t="s">
        <v>120</v>
      </c>
      <c r="C24" s="362" t="s">
        <v>535</v>
      </c>
      <c r="D24" s="362" t="s">
        <v>61</v>
      </c>
      <c r="E24" s="433" t="s">
        <v>536</v>
      </c>
      <c r="F24" s="611" t="s">
        <v>145</v>
      </c>
      <c r="G24" s="604" t="s">
        <v>504</v>
      </c>
      <c r="H24" s="796">
        <f t="shared" si="0"/>
        <v>12000</v>
      </c>
      <c r="I24" s="796">
        <v>12000</v>
      </c>
      <c r="J24" s="799"/>
      <c r="K24" s="800"/>
    </row>
    <row r="25" spans="2:11" s="605" customFormat="1" ht="85.5" customHeight="1">
      <c r="B25" s="362" t="s">
        <v>191</v>
      </c>
      <c r="C25" s="362" t="s">
        <v>192</v>
      </c>
      <c r="D25" s="362" t="s">
        <v>193</v>
      </c>
      <c r="E25" s="346" t="s">
        <v>194</v>
      </c>
      <c r="F25" s="611" t="s">
        <v>848</v>
      </c>
      <c r="G25" s="604" t="s">
        <v>847</v>
      </c>
      <c r="H25" s="796">
        <f t="shared" si="0"/>
        <v>90380</v>
      </c>
      <c r="I25" s="796">
        <v>90380</v>
      </c>
      <c r="J25" s="799"/>
      <c r="K25" s="800"/>
    </row>
    <row r="26" spans="2:11" s="605" customFormat="1" ht="210.75" customHeight="1">
      <c r="B26" s="362" t="s">
        <v>122</v>
      </c>
      <c r="C26" s="362" t="s">
        <v>8</v>
      </c>
      <c r="D26" s="612">
        <v>1090</v>
      </c>
      <c r="E26" s="433" t="s">
        <v>10</v>
      </c>
      <c r="F26" s="702" t="s">
        <v>501</v>
      </c>
      <c r="G26" s="604" t="s">
        <v>505</v>
      </c>
      <c r="H26" s="796">
        <f t="shared" si="0"/>
        <v>60480</v>
      </c>
      <c r="I26" s="796">
        <v>60480</v>
      </c>
      <c r="J26" s="799"/>
      <c r="K26" s="800"/>
    </row>
    <row r="27" spans="2:11" s="605" customFormat="1" ht="87" customHeight="1">
      <c r="B27" s="362" t="s">
        <v>122</v>
      </c>
      <c r="C27" s="362" t="s">
        <v>8</v>
      </c>
      <c r="D27" s="612">
        <v>1090</v>
      </c>
      <c r="E27" s="433" t="s">
        <v>10</v>
      </c>
      <c r="F27" s="604" t="s">
        <v>659</v>
      </c>
      <c r="G27" s="613" t="s">
        <v>842</v>
      </c>
      <c r="H27" s="796">
        <f t="shared" si="0"/>
        <v>1650000</v>
      </c>
      <c r="I27" s="798">
        <v>1650000</v>
      </c>
      <c r="J27" s="809"/>
      <c r="K27" s="810"/>
    </row>
    <row r="28" spans="1:11" s="493" customFormat="1" ht="80.25" customHeight="1" hidden="1">
      <c r="A28" s="489"/>
      <c r="B28" s="494"/>
      <c r="C28" s="703"/>
      <c r="D28" s="704"/>
      <c r="E28" s="705" t="s">
        <v>372</v>
      </c>
      <c r="F28" s="500" t="s">
        <v>373</v>
      </c>
      <c r="G28" s="490"/>
      <c r="H28" s="811">
        <f t="shared" si="0"/>
        <v>0</v>
      </c>
      <c r="I28" s="812"/>
      <c r="J28" s="813"/>
      <c r="K28" s="812"/>
    </row>
    <row r="29" spans="2:11" s="602" customFormat="1" ht="84.75" customHeight="1">
      <c r="B29" s="614" t="s">
        <v>123</v>
      </c>
      <c r="C29" s="362" t="s">
        <v>101</v>
      </c>
      <c r="D29" s="614" t="s">
        <v>708</v>
      </c>
      <c r="E29" s="464" t="s">
        <v>102</v>
      </c>
      <c r="F29" s="604" t="s">
        <v>472</v>
      </c>
      <c r="G29" s="604" t="s">
        <v>506</v>
      </c>
      <c r="H29" s="796">
        <f t="shared" si="0"/>
        <v>2266000</v>
      </c>
      <c r="I29" s="814">
        <v>2266000</v>
      </c>
      <c r="J29" s="815"/>
      <c r="K29" s="814"/>
    </row>
    <row r="30" spans="2:11" s="602" customFormat="1" ht="84.75" customHeight="1">
      <c r="B30" s="614" t="s">
        <v>26</v>
      </c>
      <c r="C30" s="362" t="s">
        <v>603</v>
      </c>
      <c r="D30" s="614" t="s">
        <v>708</v>
      </c>
      <c r="E30" s="364" t="s">
        <v>34</v>
      </c>
      <c r="F30" s="700" t="s">
        <v>476</v>
      </c>
      <c r="G30" s="604" t="s">
        <v>518</v>
      </c>
      <c r="H30" s="796">
        <f t="shared" si="0"/>
        <v>99455</v>
      </c>
      <c r="I30" s="814">
        <v>99455</v>
      </c>
      <c r="J30" s="815"/>
      <c r="K30" s="814"/>
    </row>
    <row r="31" spans="2:11" s="602" customFormat="1" ht="84.75" customHeight="1">
      <c r="B31" s="614" t="s">
        <v>26</v>
      </c>
      <c r="C31" s="362" t="s">
        <v>603</v>
      </c>
      <c r="D31" s="614" t="s">
        <v>708</v>
      </c>
      <c r="E31" s="364" t="s">
        <v>34</v>
      </c>
      <c r="F31" s="700" t="s">
        <v>860</v>
      </c>
      <c r="G31" s="604" t="s">
        <v>861</v>
      </c>
      <c r="H31" s="796">
        <f t="shared" si="0"/>
        <v>14000</v>
      </c>
      <c r="I31" s="814"/>
      <c r="J31" s="814">
        <v>14000</v>
      </c>
      <c r="K31" s="814">
        <v>14000</v>
      </c>
    </row>
    <row r="32" spans="2:11" s="605" customFormat="1" ht="100.5" customHeight="1">
      <c r="B32" s="362" t="s">
        <v>26</v>
      </c>
      <c r="C32" s="362" t="s">
        <v>603</v>
      </c>
      <c r="D32" s="362" t="s">
        <v>708</v>
      </c>
      <c r="E32" s="364" t="s">
        <v>34</v>
      </c>
      <c r="F32" s="604" t="s">
        <v>496</v>
      </c>
      <c r="G32" s="604" t="s">
        <v>507</v>
      </c>
      <c r="H32" s="796">
        <f t="shared" si="0"/>
        <v>50000</v>
      </c>
      <c r="I32" s="796">
        <v>50000</v>
      </c>
      <c r="J32" s="799"/>
      <c r="K32" s="800"/>
    </row>
    <row r="33" spans="2:11" s="602" customFormat="1" ht="99" customHeight="1">
      <c r="B33" s="362" t="s">
        <v>26</v>
      </c>
      <c r="C33" s="362" t="s">
        <v>603</v>
      </c>
      <c r="D33" s="362" t="s">
        <v>708</v>
      </c>
      <c r="E33" s="364" t="s">
        <v>34</v>
      </c>
      <c r="F33" s="615" t="s">
        <v>339</v>
      </c>
      <c r="G33" s="604" t="s">
        <v>838</v>
      </c>
      <c r="H33" s="796">
        <f t="shared" si="0"/>
        <v>15823518</v>
      </c>
      <c r="I33" s="796">
        <v>9240945</v>
      </c>
      <c r="J33" s="816">
        <v>6582573</v>
      </c>
      <c r="K33" s="798">
        <v>6582573</v>
      </c>
    </row>
    <row r="34" spans="2:11" s="606" customFormat="1" ht="0.75" customHeight="1" hidden="1">
      <c r="B34" s="616" t="s">
        <v>50</v>
      </c>
      <c r="C34" s="616" t="s">
        <v>51</v>
      </c>
      <c r="D34" s="616" t="s">
        <v>709</v>
      </c>
      <c r="E34" s="617" t="s">
        <v>34</v>
      </c>
      <c r="F34" s="706" t="s">
        <v>338</v>
      </c>
      <c r="G34" s="500"/>
      <c r="H34" s="801">
        <f t="shared" si="0"/>
        <v>0</v>
      </c>
      <c r="I34" s="801"/>
      <c r="J34" s="801"/>
      <c r="K34" s="817"/>
    </row>
    <row r="35" spans="2:11" s="602" customFormat="1" ht="92.25" customHeight="1">
      <c r="B35" s="362" t="s">
        <v>26</v>
      </c>
      <c r="C35" s="362" t="s">
        <v>603</v>
      </c>
      <c r="D35" s="362" t="s">
        <v>708</v>
      </c>
      <c r="E35" s="364" t="s">
        <v>34</v>
      </c>
      <c r="F35" s="701" t="s">
        <v>340</v>
      </c>
      <c r="G35" s="604" t="s">
        <v>508</v>
      </c>
      <c r="H35" s="796">
        <f t="shared" si="0"/>
        <v>199000</v>
      </c>
      <c r="I35" s="796"/>
      <c r="J35" s="796">
        <v>199000</v>
      </c>
      <c r="K35" s="814">
        <v>199000</v>
      </c>
    </row>
    <row r="36" spans="2:11" s="602" customFormat="1" ht="92.25" customHeight="1">
      <c r="B36" s="362" t="s">
        <v>26</v>
      </c>
      <c r="C36" s="730" t="s">
        <v>603</v>
      </c>
      <c r="D36" s="730" t="s">
        <v>708</v>
      </c>
      <c r="E36" s="731" t="s">
        <v>34</v>
      </c>
      <c r="F36" s="701" t="s">
        <v>784</v>
      </c>
      <c r="G36" s="604" t="s">
        <v>783</v>
      </c>
      <c r="H36" s="796">
        <f t="shared" si="0"/>
        <v>199000</v>
      </c>
      <c r="I36" s="796">
        <v>199000</v>
      </c>
      <c r="J36" s="796"/>
      <c r="K36" s="814"/>
    </row>
    <row r="37" spans="2:11" s="602" customFormat="1" ht="164.25" customHeight="1">
      <c r="B37" s="362" t="s">
        <v>125</v>
      </c>
      <c r="C37" s="362" t="s">
        <v>105</v>
      </c>
      <c r="D37" s="362" t="s">
        <v>106</v>
      </c>
      <c r="E37" s="364" t="s">
        <v>107</v>
      </c>
      <c r="F37" s="604" t="s">
        <v>144</v>
      </c>
      <c r="G37" s="604" t="s">
        <v>509</v>
      </c>
      <c r="H37" s="796">
        <f t="shared" si="0"/>
        <v>1080000</v>
      </c>
      <c r="I37" s="796">
        <v>1080000</v>
      </c>
      <c r="J37" s="796"/>
      <c r="K37" s="814"/>
    </row>
    <row r="38" spans="2:11" s="606" customFormat="1" ht="98.25" customHeight="1" hidden="1">
      <c r="B38" s="616" t="s">
        <v>662</v>
      </c>
      <c r="C38" s="616" t="s">
        <v>663</v>
      </c>
      <c r="D38" s="616" t="s">
        <v>664</v>
      </c>
      <c r="E38" s="617" t="s">
        <v>665</v>
      </c>
      <c r="F38" s="500" t="s">
        <v>210</v>
      </c>
      <c r="G38" s="500" t="s">
        <v>182</v>
      </c>
      <c r="H38" s="801">
        <f t="shared" si="0"/>
        <v>0</v>
      </c>
      <c r="I38" s="801"/>
      <c r="J38" s="801"/>
      <c r="K38" s="817"/>
    </row>
    <row r="39" spans="2:11" s="606" customFormat="1" ht="84.75" customHeight="1" hidden="1">
      <c r="B39" s="616" t="s">
        <v>662</v>
      </c>
      <c r="C39" s="616" t="s">
        <v>663</v>
      </c>
      <c r="D39" s="616" t="s">
        <v>664</v>
      </c>
      <c r="E39" s="617" t="s">
        <v>665</v>
      </c>
      <c r="F39" s="500" t="s">
        <v>211</v>
      </c>
      <c r="G39" s="500" t="s">
        <v>183</v>
      </c>
      <c r="H39" s="801">
        <f t="shared" si="0"/>
        <v>0</v>
      </c>
      <c r="I39" s="801"/>
      <c r="J39" s="801"/>
      <c r="K39" s="817"/>
    </row>
    <row r="40" spans="2:11" s="606" customFormat="1" ht="84.75" customHeight="1" hidden="1">
      <c r="B40" s="616" t="s">
        <v>50</v>
      </c>
      <c r="C40" s="616" t="s">
        <v>51</v>
      </c>
      <c r="D40" s="616" t="s">
        <v>709</v>
      </c>
      <c r="E40" s="618" t="s">
        <v>52</v>
      </c>
      <c r="F40" s="500" t="s">
        <v>214</v>
      </c>
      <c r="G40" s="500" t="s">
        <v>174</v>
      </c>
      <c r="H40" s="801">
        <f t="shared" si="0"/>
        <v>0</v>
      </c>
      <c r="I40" s="801"/>
      <c r="J40" s="801"/>
      <c r="K40" s="817"/>
    </row>
    <row r="41" spans="2:11" s="602" customFormat="1" ht="84.75" customHeight="1">
      <c r="B41" s="362" t="s">
        <v>662</v>
      </c>
      <c r="C41" s="362" t="s">
        <v>663</v>
      </c>
      <c r="D41" s="362" t="s">
        <v>444</v>
      </c>
      <c r="E41" s="364" t="s">
        <v>665</v>
      </c>
      <c r="F41" s="604" t="s">
        <v>468</v>
      </c>
      <c r="G41" s="604" t="s">
        <v>510</v>
      </c>
      <c r="H41" s="796">
        <f t="shared" si="0"/>
        <v>57000</v>
      </c>
      <c r="I41" s="796">
        <v>57000</v>
      </c>
      <c r="J41" s="796"/>
      <c r="K41" s="814"/>
    </row>
    <row r="42" spans="2:11" s="602" customFormat="1" ht="84.75" customHeight="1">
      <c r="B42" s="362" t="s">
        <v>827</v>
      </c>
      <c r="C42" s="362" t="s">
        <v>828</v>
      </c>
      <c r="D42" s="362" t="s">
        <v>709</v>
      </c>
      <c r="E42" s="364" t="s">
        <v>831</v>
      </c>
      <c r="F42" s="701" t="s">
        <v>784</v>
      </c>
      <c r="G42" s="604" t="s">
        <v>783</v>
      </c>
      <c r="H42" s="796">
        <f t="shared" si="0"/>
        <v>160000</v>
      </c>
      <c r="I42" s="796"/>
      <c r="J42" s="796">
        <v>160000</v>
      </c>
      <c r="K42" s="814">
        <v>160000</v>
      </c>
    </row>
    <row r="43" spans="2:11" s="602" customFormat="1" ht="84.75" customHeight="1">
      <c r="B43" s="481" t="s">
        <v>822</v>
      </c>
      <c r="C43" s="481" t="s">
        <v>823</v>
      </c>
      <c r="D43" s="481" t="s">
        <v>709</v>
      </c>
      <c r="E43" s="603" t="s">
        <v>824</v>
      </c>
      <c r="F43" s="604" t="s">
        <v>471</v>
      </c>
      <c r="G43" s="604" t="s">
        <v>516</v>
      </c>
      <c r="H43" s="796">
        <f t="shared" si="0"/>
        <v>1750000</v>
      </c>
      <c r="I43" s="796"/>
      <c r="J43" s="796">
        <v>1750000</v>
      </c>
      <c r="K43" s="814">
        <v>1750000</v>
      </c>
    </row>
    <row r="44" spans="2:11" s="602" customFormat="1" ht="84.75" customHeight="1" hidden="1">
      <c r="B44" s="481" t="s">
        <v>827</v>
      </c>
      <c r="C44" s="481" t="s">
        <v>828</v>
      </c>
      <c r="D44" s="481" t="s">
        <v>709</v>
      </c>
      <c r="E44" s="603"/>
      <c r="F44" s="604"/>
      <c r="G44" s="604"/>
      <c r="H44" s="796"/>
      <c r="I44" s="796"/>
      <c r="J44" s="796"/>
      <c r="K44" s="814"/>
    </row>
    <row r="45" spans="2:11" s="602" customFormat="1" ht="74.25" customHeight="1">
      <c r="B45" s="362" t="s">
        <v>126</v>
      </c>
      <c r="C45" s="362" t="s">
        <v>483</v>
      </c>
      <c r="D45" s="362" t="s">
        <v>709</v>
      </c>
      <c r="E45" s="364" t="s">
        <v>482</v>
      </c>
      <c r="F45" s="604" t="s">
        <v>341</v>
      </c>
      <c r="G45" s="604" t="s">
        <v>142</v>
      </c>
      <c r="H45" s="796">
        <f t="shared" si="0"/>
        <v>113463</v>
      </c>
      <c r="I45" s="796"/>
      <c r="J45" s="796">
        <v>113463</v>
      </c>
      <c r="K45" s="814">
        <v>113463</v>
      </c>
    </row>
    <row r="46" spans="2:11" s="602" customFormat="1" ht="99.75" customHeight="1">
      <c r="B46" s="362" t="s">
        <v>667</v>
      </c>
      <c r="C46" s="362" t="s">
        <v>668</v>
      </c>
      <c r="D46" s="362" t="s">
        <v>669</v>
      </c>
      <c r="E46" s="351" t="s">
        <v>849</v>
      </c>
      <c r="F46" s="604" t="s">
        <v>471</v>
      </c>
      <c r="G46" s="604" t="s">
        <v>839</v>
      </c>
      <c r="H46" s="796">
        <f t="shared" si="0"/>
        <v>4598</v>
      </c>
      <c r="I46" s="796"/>
      <c r="J46" s="796">
        <v>4598</v>
      </c>
      <c r="K46" s="814">
        <v>4598</v>
      </c>
    </row>
    <row r="47" spans="2:11" s="605" customFormat="1" ht="206.25" customHeight="1">
      <c r="B47" s="362" t="s">
        <v>136</v>
      </c>
      <c r="C47" s="362" t="s">
        <v>40</v>
      </c>
      <c r="D47" s="362" t="s">
        <v>326</v>
      </c>
      <c r="E47" s="364" t="s">
        <v>327</v>
      </c>
      <c r="F47" s="604" t="s">
        <v>855</v>
      </c>
      <c r="G47" s="604" t="s">
        <v>856</v>
      </c>
      <c r="H47" s="796">
        <f t="shared" si="0"/>
        <v>1100000</v>
      </c>
      <c r="I47" s="796">
        <v>1100000</v>
      </c>
      <c r="J47" s="799"/>
      <c r="K47" s="800"/>
    </row>
    <row r="48" spans="2:11" s="602" customFormat="1" ht="95.25" customHeight="1">
      <c r="B48" s="566" t="s">
        <v>127</v>
      </c>
      <c r="C48" s="362" t="s">
        <v>582</v>
      </c>
      <c r="D48" s="362" t="s">
        <v>711</v>
      </c>
      <c r="E48" s="364" t="s">
        <v>583</v>
      </c>
      <c r="F48" s="604" t="s">
        <v>342</v>
      </c>
      <c r="G48" s="604" t="s">
        <v>511</v>
      </c>
      <c r="H48" s="796">
        <f t="shared" si="0"/>
        <v>6358426</v>
      </c>
      <c r="I48" s="796">
        <v>5959426</v>
      </c>
      <c r="J48" s="816">
        <v>399000</v>
      </c>
      <c r="K48" s="798">
        <v>399000</v>
      </c>
    </row>
    <row r="49" spans="2:17" s="606" customFormat="1" ht="64.5" customHeight="1" hidden="1" thickBot="1">
      <c r="B49" s="707" t="s">
        <v>43</v>
      </c>
      <c r="C49" s="616" t="s">
        <v>44</v>
      </c>
      <c r="D49" s="616" t="s">
        <v>712</v>
      </c>
      <c r="E49" s="617" t="s">
        <v>328</v>
      </c>
      <c r="F49" s="500" t="s">
        <v>266</v>
      </c>
      <c r="G49" s="500" t="s">
        <v>154</v>
      </c>
      <c r="H49" s="801">
        <f t="shared" si="0"/>
        <v>0</v>
      </c>
      <c r="I49" s="801"/>
      <c r="J49" s="802"/>
      <c r="K49" s="803"/>
      <c r="Q49" s="619"/>
    </row>
    <row r="50" spans="2:17" s="602" customFormat="1" ht="77.25" customHeight="1">
      <c r="B50" s="566" t="s">
        <v>43</v>
      </c>
      <c r="C50" s="362" t="s">
        <v>44</v>
      </c>
      <c r="D50" s="362" t="s">
        <v>712</v>
      </c>
      <c r="E50" s="364" t="s">
        <v>328</v>
      </c>
      <c r="F50" s="604" t="s">
        <v>497</v>
      </c>
      <c r="G50" s="604" t="s">
        <v>498</v>
      </c>
      <c r="H50" s="796">
        <f t="shared" si="0"/>
        <v>30000</v>
      </c>
      <c r="I50" s="796">
        <v>30000</v>
      </c>
      <c r="J50" s="797"/>
      <c r="K50" s="798"/>
      <c r="Q50" s="620"/>
    </row>
    <row r="51" spans="2:17" s="602" customFormat="1" ht="99" customHeight="1" hidden="1">
      <c r="B51" s="566" t="s">
        <v>818</v>
      </c>
      <c r="C51" s="362" t="s">
        <v>819</v>
      </c>
      <c r="D51" s="362" t="s">
        <v>669</v>
      </c>
      <c r="E51" s="364" t="s">
        <v>820</v>
      </c>
      <c r="F51" s="604" t="s">
        <v>472</v>
      </c>
      <c r="G51" s="604" t="s">
        <v>506</v>
      </c>
      <c r="H51" s="796">
        <f t="shared" si="0"/>
        <v>0</v>
      </c>
      <c r="I51" s="796"/>
      <c r="J51" s="816"/>
      <c r="K51" s="798"/>
      <c r="Q51" s="620"/>
    </row>
    <row r="52" spans="2:17" s="605" customFormat="1" ht="149.25" customHeight="1">
      <c r="B52" s="566" t="s">
        <v>128</v>
      </c>
      <c r="C52" s="362" t="s">
        <v>403</v>
      </c>
      <c r="D52" s="362" t="s">
        <v>669</v>
      </c>
      <c r="E52" s="364" t="s">
        <v>405</v>
      </c>
      <c r="F52" s="604" t="s">
        <v>344</v>
      </c>
      <c r="G52" s="604" t="s">
        <v>512</v>
      </c>
      <c r="H52" s="796">
        <f t="shared" si="0"/>
        <v>25720</v>
      </c>
      <c r="I52" s="796">
        <v>25720</v>
      </c>
      <c r="J52" s="799"/>
      <c r="K52" s="800"/>
      <c r="Q52" s="621"/>
    </row>
    <row r="53" spans="2:17" s="605" customFormat="1" ht="149.25" customHeight="1">
      <c r="B53" s="566" t="s">
        <v>134</v>
      </c>
      <c r="C53" s="362" t="s">
        <v>47</v>
      </c>
      <c r="D53" s="362" t="s">
        <v>713</v>
      </c>
      <c r="E53" s="622" t="s">
        <v>48</v>
      </c>
      <c r="F53" s="604" t="s">
        <v>787</v>
      </c>
      <c r="G53" s="604" t="s">
        <v>807</v>
      </c>
      <c r="H53" s="796">
        <f t="shared" si="0"/>
        <v>200000</v>
      </c>
      <c r="I53" s="796">
        <v>200000</v>
      </c>
      <c r="J53" s="799"/>
      <c r="K53" s="800"/>
      <c r="Q53" s="621"/>
    </row>
    <row r="54" spans="2:17" s="605" customFormat="1" ht="149.25" customHeight="1">
      <c r="B54" s="566" t="s">
        <v>134</v>
      </c>
      <c r="C54" s="362" t="s">
        <v>47</v>
      </c>
      <c r="D54" s="362" t="s">
        <v>713</v>
      </c>
      <c r="E54" s="622" t="s">
        <v>48</v>
      </c>
      <c r="F54" s="613" t="s">
        <v>805</v>
      </c>
      <c r="G54" s="732" t="s">
        <v>809</v>
      </c>
      <c r="H54" s="796">
        <f t="shared" si="0"/>
        <v>1145000</v>
      </c>
      <c r="I54" s="796">
        <v>1025000</v>
      </c>
      <c r="J54" s="816">
        <v>120000</v>
      </c>
      <c r="K54" s="798">
        <v>120000</v>
      </c>
      <c r="Q54" s="621"/>
    </row>
    <row r="55" spans="2:11" s="602" customFormat="1" ht="192" customHeight="1">
      <c r="B55" s="566" t="s">
        <v>134</v>
      </c>
      <c r="C55" s="481" t="s">
        <v>47</v>
      </c>
      <c r="D55" s="481" t="s">
        <v>713</v>
      </c>
      <c r="E55" s="622" t="s">
        <v>48</v>
      </c>
      <c r="F55" s="604" t="s">
        <v>813</v>
      </c>
      <c r="G55" s="604" t="s">
        <v>806</v>
      </c>
      <c r="H55" s="796">
        <f t="shared" si="0"/>
        <v>410000</v>
      </c>
      <c r="I55" s="796">
        <v>410000</v>
      </c>
      <c r="J55" s="797"/>
      <c r="K55" s="798"/>
    </row>
    <row r="56" spans="2:11" s="605" customFormat="1" ht="78" customHeight="1">
      <c r="B56" s="566" t="s">
        <v>130</v>
      </c>
      <c r="C56" s="481" t="s">
        <v>212</v>
      </c>
      <c r="D56" s="481" t="s">
        <v>713</v>
      </c>
      <c r="E56" s="622" t="s">
        <v>213</v>
      </c>
      <c r="F56" s="604" t="s">
        <v>537</v>
      </c>
      <c r="G56" s="604" t="s">
        <v>841</v>
      </c>
      <c r="H56" s="796">
        <f t="shared" si="0"/>
        <v>2857000</v>
      </c>
      <c r="I56" s="796">
        <v>2857000</v>
      </c>
      <c r="J56" s="799"/>
      <c r="K56" s="800"/>
    </row>
    <row r="57" spans="2:11" s="623" customFormat="1" ht="117.75" customHeight="1">
      <c r="B57" s="481" t="s">
        <v>131</v>
      </c>
      <c r="C57" s="481" t="s">
        <v>551</v>
      </c>
      <c r="D57" s="481" t="s">
        <v>552</v>
      </c>
      <c r="E57" s="603" t="s">
        <v>553</v>
      </c>
      <c r="F57" s="604" t="s">
        <v>343</v>
      </c>
      <c r="G57" s="604" t="s">
        <v>810</v>
      </c>
      <c r="H57" s="796">
        <f t="shared" si="0"/>
        <v>180000</v>
      </c>
      <c r="I57" s="796">
        <v>180000</v>
      </c>
      <c r="J57" s="796"/>
      <c r="K57" s="814"/>
    </row>
    <row r="58" spans="2:11" s="623" customFormat="1" ht="70.5" customHeight="1" hidden="1">
      <c r="B58" s="481" t="s">
        <v>132</v>
      </c>
      <c r="C58" s="481" t="s">
        <v>532</v>
      </c>
      <c r="D58" s="481" t="s">
        <v>552</v>
      </c>
      <c r="E58" s="603" t="s">
        <v>533</v>
      </c>
      <c r="F58" s="604" t="s">
        <v>534</v>
      </c>
      <c r="G58" s="604" t="s">
        <v>514</v>
      </c>
      <c r="H58" s="796">
        <f t="shared" si="0"/>
        <v>0</v>
      </c>
      <c r="I58" s="796"/>
      <c r="J58" s="796"/>
      <c r="K58" s="814"/>
    </row>
    <row r="59" spans="2:11" s="623" customFormat="1" ht="99" customHeight="1" hidden="1">
      <c r="B59" s="481" t="s">
        <v>791</v>
      </c>
      <c r="C59" s="481" t="s">
        <v>789</v>
      </c>
      <c r="D59" s="481" t="s">
        <v>552</v>
      </c>
      <c r="E59" s="603" t="s">
        <v>792</v>
      </c>
      <c r="F59" s="604" t="s">
        <v>343</v>
      </c>
      <c r="G59" s="604" t="s">
        <v>513</v>
      </c>
      <c r="H59" s="796">
        <f t="shared" si="0"/>
        <v>0</v>
      </c>
      <c r="I59" s="796"/>
      <c r="J59" s="796"/>
      <c r="K59" s="814"/>
    </row>
    <row r="60" spans="2:11" s="623" customFormat="1" ht="117.75" customHeight="1">
      <c r="B60" s="481" t="s">
        <v>791</v>
      </c>
      <c r="C60" s="481" t="s">
        <v>789</v>
      </c>
      <c r="D60" s="481" t="s">
        <v>552</v>
      </c>
      <c r="E60" s="603" t="s">
        <v>792</v>
      </c>
      <c r="F60" s="604" t="s">
        <v>343</v>
      </c>
      <c r="G60" s="604" t="s">
        <v>810</v>
      </c>
      <c r="H60" s="796">
        <f t="shared" si="0"/>
        <v>720000</v>
      </c>
      <c r="I60" s="796">
        <v>720000</v>
      </c>
      <c r="J60" s="796"/>
      <c r="K60" s="814"/>
    </row>
    <row r="61" spans="2:11" s="623" customFormat="1" ht="96.75" customHeight="1">
      <c r="B61" s="481" t="s">
        <v>133</v>
      </c>
      <c r="C61" s="481" t="s">
        <v>345</v>
      </c>
      <c r="D61" s="481" t="s">
        <v>329</v>
      </c>
      <c r="E61" s="603" t="s">
        <v>346</v>
      </c>
      <c r="F61" s="604" t="s">
        <v>466</v>
      </c>
      <c r="G61" s="604" t="s">
        <v>840</v>
      </c>
      <c r="H61" s="796">
        <f t="shared" si="0"/>
        <v>651200</v>
      </c>
      <c r="I61" s="796"/>
      <c r="J61" s="796">
        <v>651200</v>
      </c>
      <c r="K61" s="814"/>
    </row>
    <row r="62" spans="2:11" s="623" customFormat="1" ht="114" customHeight="1">
      <c r="B62" s="481" t="s">
        <v>138</v>
      </c>
      <c r="C62" s="481" t="s">
        <v>201</v>
      </c>
      <c r="D62" s="481" t="s">
        <v>66</v>
      </c>
      <c r="E62" s="431" t="s">
        <v>219</v>
      </c>
      <c r="F62" s="604" t="s">
        <v>499</v>
      </c>
      <c r="G62" s="604" t="s">
        <v>500</v>
      </c>
      <c r="H62" s="796">
        <f t="shared" si="0"/>
        <v>119720.95</v>
      </c>
      <c r="I62" s="796">
        <v>100000</v>
      </c>
      <c r="J62" s="796">
        <v>19720.95</v>
      </c>
      <c r="K62" s="814"/>
    </row>
    <row r="63" spans="2:11" s="1029" customFormat="1" ht="50.25" customHeight="1">
      <c r="B63" s="1022" t="s">
        <v>72</v>
      </c>
      <c r="C63" s="1023"/>
      <c r="D63" s="1023"/>
      <c r="E63" s="1024" t="s">
        <v>57</v>
      </c>
      <c r="F63" s="1025"/>
      <c r="G63" s="1025"/>
      <c r="H63" s="1026">
        <f>I63+J63</f>
        <v>8592130</v>
      </c>
      <c r="I63" s="1027">
        <f>I64</f>
        <v>7176397</v>
      </c>
      <c r="J63" s="1027">
        <f>J64</f>
        <v>1415733</v>
      </c>
      <c r="K63" s="1028">
        <f>K64</f>
        <v>1415733</v>
      </c>
    </row>
    <row r="64" spans="2:11" s="1030" customFormat="1" ht="40.5">
      <c r="B64" s="1022" t="s">
        <v>73</v>
      </c>
      <c r="C64" s="1023"/>
      <c r="D64" s="1023"/>
      <c r="E64" s="790" t="s">
        <v>57</v>
      </c>
      <c r="F64" s="1025"/>
      <c r="G64" s="1025"/>
      <c r="H64" s="1026">
        <f>I64+J64</f>
        <v>8592130</v>
      </c>
      <c r="I64" s="1027">
        <f>SUM(I65:I93)</f>
        <v>7176397</v>
      </c>
      <c r="J64" s="1027">
        <f>SUM(J65:J91)</f>
        <v>1415733</v>
      </c>
      <c r="K64" s="1027">
        <f>SUM(K65:K91)</f>
        <v>1415733</v>
      </c>
    </row>
    <row r="65" spans="2:11" s="625" customFormat="1" ht="157.5" customHeight="1">
      <c r="B65" s="624" t="s">
        <v>237</v>
      </c>
      <c r="C65" s="362" t="s">
        <v>67</v>
      </c>
      <c r="D65" s="362" t="s">
        <v>58</v>
      </c>
      <c r="E65" s="364" t="s">
        <v>238</v>
      </c>
      <c r="F65" s="611" t="s">
        <v>542</v>
      </c>
      <c r="G65" s="604" t="s">
        <v>519</v>
      </c>
      <c r="H65" s="818">
        <f>I65+J65</f>
        <v>1344227</v>
      </c>
      <c r="I65" s="819">
        <v>1124500</v>
      </c>
      <c r="J65" s="814">
        <v>219727</v>
      </c>
      <c r="K65" s="814">
        <v>219727</v>
      </c>
    </row>
    <row r="66" spans="2:11" s="627" customFormat="1" ht="86.25" customHeight="1" hidden="1">
      <c r="B66" s="616"/>
      <c r="C66" s="616"/>
      <c r="D66" s="616"/>
      <c r="E66" s="617"/>
      <c r="F66" s="611" t="s">
        <v>542</v>
      </c>
      <c r="G66" s="604" t="s">
        <v>758</v>
      </c>
      <c r="H66" s="820"/>
      <c r="I66" s="803"/>
      <c r="J66" s="803"/>
      <c r="K66" s="817"/>
    </row>
    <row r="67" spans="2:11" s="627" customFormat="1" ht="104.25" customHeight="1" hidden="1">
      <c r="B67" s="616"/>
      <c r="C67" s="616"/>
      <c r="D67" s="628"/>
      <c r="E67" s="629"/>
      <c r="F67" s="611" t="s">
        <v>542</v>
      </c>
      <c r="G67" s="604" t="s">
        <v>759</v>
      </c>
      <c r="H67" s="820"/>
      <c r="I67" s="817"/>
      <c r="J67" s="817"/>
      <c r="K67" s="817"/>
    </row>
    <row r="68" spans="2:11" s="627" customFormat="1" ht="66.75" customHeight="1" hidden="1">
      <c r="B68" s="616"/>
      <c r="C68" s="616"/>
      <c r="D68" s="628"/>
      <c r="E68" s="629"/>
      <c r="F68" s="611" t="s">
        <v>542</v>
      </c>
      <c r="G68" s="604" t="s">
        <v>760</v>
      </c>
      <c r="H68" s="820"/>
      <c r="I68" s="817"/>
      <c r="J68" s="817"/>
      <c r="K68" s="817"/>
    </row>
    <row r="69" spans="2:11" s="627" customFormat="1" ht="101.25" customHeight="1" hidden="1">
      <c r="B69" s="616" t="s">
        <v>432</v>
      </c>
      <c r="C69" s="616" t="s">
        <v>433</v>
      </c>
      <c r="D69" s="628" t="s">
        <v>59</v>
      </c>
      <c r="E69" s="629" t="s">
        <v>434</v>
      </c>
      <c r="F69" s="611" t="s">
        <v>542</v>
      </c>
      <c r="G69" s="604" t="s">
        <v>761</v>
      </c>
      <c r="H69" s="820">
        <f aca="true" t="shared" si="1" ref="H69:H93">I69+J69</f>
        <v>0</v>
      </c>
      <c r="I69" s="803"/>
      <c r="J69" s="803"/>
      <c r="K69" s="817"/>
    </row>
    <row r="70" spans="2:11" s="627" customFormat="1" ht="101.25" customHeight="1" hidden="1">
      <c r="B70" s="616" t="s">
        <v>432</v>
      </c>
      <c r="C70" s="616" t="s">
        <v>433</v>
      </c>
      <c r="D70" s="628" t="s">
        <v>59</v>
      </c>
      <c r="E70" s="629" t="s">
        <v>434</v>
      </c>
      <c r="F70" s="611" t="s">
        <v>542</v>
      </c>
      <c r="G70" s="604" t="s">
        <v>512</v>
      </c>
      <c r="H70" s="820">
        <f t="shared" si="1"/>
        <v>0</v>
      </c>
      <c r="I70" s="803"/>
      <c r="J70" s="803"/>
      <c r="K70" s="817"/>
    </row>
    <row r="71" spans="2:11" s="627" customFormat="1" ht="101.25" customHeight="1">
      <c r="B71" s="635" t="s">
        <v>432</v>
      </c>
      <c r="C71" s="635" t="s">
        <v>433</v>
      </c>
      <c r="D71" s="720" t="s">
        <v>59</v>
      </c>
      <c r="E71" s="364" t="s">
        <v>762</v>
      </c>
      <c r="F71" s="611" t="s">
        <v>542</v>
      </c>
      <c r="G71" s="604" t="s">
        <v>519</v>
      </c>
      <c r="H71" s="818">
        <f t="shared" si="1"/>
        <v>5718203</v>
      </c>
      <c r="I71" s="805">
        <v>4566597</v>
      </c>
      <c r="J71" s="805">
        <v>1151606</v>
      </c>
      <c r="K71" s="805">
        <v>1151606</v>
      </c>
    </row>
    <row r="72" spans="2:11" s="627" customFormat="1" ht="101.25" customHeight="1">
      <c r="B72" s="635" t="s">
        <v>430</v>
      </c>
      <c r="C72" s="635" t="s">
        <v>65</v>
      </c>
      <c r="D72" s="720" t="s">
        <v>69</v>
      </c>
      <c r="E72" s="364" t="s">
        <v>763</v>
      </c>
      <c r="F72" s="611" t="s">
        <v>542</v>
      </c>
      <c r="G72" s="604" t="s">
        <v>519</v>
      </c>
      <c r="H72" s="818">
        <f t="shared" si="1"/>
        <v>165500</v>
      </c>
      <c r="I72" s="805">
        <v>165500</v>
      </c>
      <c r="J72" s="803"/>
      <c r="K72" s="817"/>
    </row>
    <row r="73" spans="2:11" s="627" customFormat="1" ht="79.5" customHeight="1">
      <c r="B73" s="635" t="s">
        <v>415</v>
      </c>
      <c r="C73" s="635" t="s">
        <v>417</v>
      </c>
      <c r="D73" s="720" t="s">
        <v>60</v>
      </c>
      <c r="E73" s="364" t="s">
        <v>676</v>
      </c>
      <c r="F73" s="611" t="s">
        <v>542</v>
      </c>
      <c r="G73" s="604" t="s">
        <v>519</v>
      </c>
      <c r="H73" s="818">
        <f t="shared" si="1"/>
        <v>277700</v>
      </c>
      <c r="I73" s="805">
        <v>233300</v>
      </c>
      <c r="J73" s="805">
        <v>44400</v>
      </c>
      <c r="K73" s="821">
        <v>44400</v>
      </c>
    </row>
    <row r="74" spans="2:11" s="627" customFormat="1" ht="101.25" customHeight="1">
      <c r="B74" s="635" t="s">
        <v>418</v>
      </c>
      <c r="C74" s="635" t="s">
        <v>419</v>
      </c>
      <c r="D74" s="720" t="s">
        <v>60</v>
      </c>
      <c r="E74" s="364" t="s">
        <v>332</v>
      </c>
      <c r="F74" s="611" t="s">
        <v>542</v>
      </c>
      <c r="G74" s="604" t="s">
        <v>519</v>
      </c>
      <c r="H74" s="818">
        <f t="shared" si="1"/>
        <v>9050</v>
      </c>
      <c r="I74" s="805">
        <v>9050</v>
      </c>
      <c r="J74" s="803"/>
      <c r="K74" s="817"/>
    </row>
    <row r="75" spans="2:11" s="627" customFormat="1" ht="101.25" customHeight="1">
      <c r="B75" s="635" t="s">
        <v>420</v>
      </c>
      <c r="C75" s="635" t="s">
        <v>421</v>
      </c>
      <c r="D75" s="720" t="s">
        <v>60</v>
      </c>
      <c r="E75" s="364" t="s">
        <v>426</v>
      </c>
      <c r="F75" s="611" t="s">
        <v>542</v>
      </c>
      <c r="G75" s="604" t="s">
        <v>519</v>
      </c>
      <c r="H75" s="818">
        <f t="shared" si="1"/>
        <v>75760</v>
      </c>
      <c r="I75" s="805">
        <v>75760</v>
      </c>
      <c r="J75" s="803"/>
      <c r="K75" s="817"/>
    </row>
    <row r="76" spans="2:11" s="721" customFormat="1" ht="101.25" customHeight="1">
      <c r="B76" s="635" t="s">
        <v>241</v>
      </c>
      <c r="C76" s="635" t="s">
        <v>243</v>
      </c>
      <c r="D76" s="720" t="s">
        <v>60</v>
      </c>
      <c r="E76" s="364" t="s">
        <v>428</v>
      </c>
      <c r="F76" s="611" t="s">
        <v>542</v>
      </c>
      <c r="G76" s="604" t="s">
        <v>519</v>
      </c>
      <c r="H76" s="818">
        <f t="shared" si="1"/>
        <v>75000</v>
      </c>
      <c r="I76" s="805">
        <v>75000</v>
      </c>
      <c r="J76" s="805"/>
      <c r="K76" s="821"/>
    </row>
    <row r="77" spans="2:11" s="631" customFormat="1" ht="81.75" customHeight="1">
      <c r="B77" s="362" t="s">
        <v>538</v>
      </c>
      <c r="C77" s="362" t="s">
        <v>535</v>
      </c>
      <c r="D77" s="362" t="s">
        <v>61</v>
      </c>
      <c r="E77" s="431" t="s">
        <v>536</v>
      </c>
      <c r="F77" s="630" t="s">
        <v>145</v>
      </c>
      <c r="G77" s="604" t="s">
        <v>811</v>
      </c>
      <c r="H77" s="818">
        <f t="shared" si="1"/>
        <v>39000</v>
      </c>
      <c r="I77" s="814">
        <v>39000</v>
      </c>
      <c r="J77" s="814"/>
      <c r="K77" s="814"/>
    </row>
    <row r="78" spans="2:11" s="627" customFormat="1" ht="100.5" customHeight="1" hidden="1">
      <c r="B78" s="632" t="s">
        <v>719</v>
      </c>
      <c r="C78" s="632" t="s">
        <v>284</v>
      </c>
      <c r="D78" s="632" t="s">
        <v>61</v>
      </c>
      <c r="E78" s="617" t="s">
        <v>355</v>
      </c>
      <c r="F78" s="626" t="s">
        <v>280</v>
      </c>
      <c r="G78" s="626" t="s">
        <v>155</v>
      </c>
      <c r="H78" s="820">
        <f t="shared" si="1"/>
        <v>0</v>
      </c>
      <c r="I78" s="817"/>
      <c r="J78" s="817"/>
      <c r="K78" s="817"/>
    </row>
    <row r="79" spans="2:11" s="631" customFormat="1" ht="100.5" customHeight="1">
      <c r="B79" s="362" t="s">
        <v>538</v>
      </c>
      <c r="C79" s="362" t="s">
        <v>535</v>
      </c>
      <c r="D79" s="362" t="s">
        <v>61</v>
      </c>
      <c r="E79" s="431" t="s">
        <v>536</v>
      </c>
      <c r="F79" s="633" t="s">
        <v>215</v>
      </c>
      <c r="G79" s="604" t="s">
        <v>812</v>
      </c>
      <c r="H79" s="818">
        <f t="shared" si="1"/>
        <v>6000</v>
      </c>
      <c r="I79" s="814">
        <v>6000</v>
      </c>
      <c r="J79" s="814"/>
      <c r="K79" s="814"/>
    </row>
    <row r="80" spans="2:11" s="627" customFormat="1" ht="79.5" customHeight="1" hidden="1">
      <c r="B80" s="708"/>
      <c r="C80" s="708"/>
      <c r="D80" s="708"/>
      <c r="E80" s="708"/>
      <c r="F80" s="708"/>
      <c r="G80" s="708"/>
      <c r="H80" s="820">
        <f t="shared" si="1"/>
        <v>0</v>
      </c>
      <c r="I80" s="817"/>
      <c r="J80" s="817"/>
      <c r="K80" s="817"/>
    </row>
    <row r="81" spans="1:11" s="634" customFormat="1" ht="123" customHeight="1" hidden="1">
      <c r="A81" s="697"/>
      <c r="B81" s="566" t="s">
        <v>719</v>
      </c>
      <c r="C81" s="566" t="s">
        <v>284</v>
      </c>
      <c r="D81" s="566" t="s">
        <v>61</v>
      </c>
      <c r="E81" s="541" t="s">
        <v>355</v>
      </c>
      <c r="F81" s="611" t="s">
        <v>542</v>
      </c>
      <c r="G81" s="604" t="s">
        <v>519</v>
      </c>
      <c r="H81" s="818">
        <f t="shared" si="1"/>
        <v>0</v>
      </c>
      <c r="I81" s="814"/>
      <c r="J81" s="810"/>
      <c r="K81" s="810"/>
    </row>
    <row r="82" spans="2:11" s="631" customFormat="1" ht="72" customHeight="1">
      <c r="B82" s="362" t="s">
        <v>23</v>
      </c>
      <c r="C82" s="362" t="s">
        <v>287</v>
      </c>
      <c r="D82" s="362" t="s">
        <v>62</v>
      </c>
      <c r="E82" s="464" t="s">
        <v>357</v>
      </c>
      <c r="F82" s="611" t="s">
        <v>146</v>
      </c>
      <c r="G82" s="604" t="s">
        <v>520</v>
      </c>
      <c r="H82" s="818">
        <f t="shared" si="1"/>
        <v>25000</v>
      </c>
      <c r="I82" s="819">
        <v>25000</v>
      </c>
      <c r="J82" s="815"/>
      <c r="K82" s="814"/>
    </row>
    <row r="83" spans="2:11" s="631" customFormat="1" ht="72" customHeight="1">
      <c r="B83" s="362" t="s">
        <v>539</v>
      </c>
      <c r="C83" s="362" t="s">
        <v>540</v>
      </c>
      <c r="D83" s="362" t="s">
        <v>62</v>
      </c>
      <c r="E83" s="464" t="s">
        <v>541</v>
      </c>
      <c r="F83" s="611" t="s">
        <v>146</v>
      </c>
      <c r="G83" s="604" t="s">
        <v>521</v>
      </c>
      <c r="H83" s="818">
        <f t="shared" si="1"/>
        <v>12190</v>
      </c>
      <c r="I83" s="819">
        <v>12190</v>
      </c>
      <c r="J83" s="815"/>
      <c r="K83" s="814"/>
    </row>
    <row r="84" spans="2:11" s="627" customFormat="1" ht="105" customHeight="1" hidden="1">
      <c r="B84" s="635" t="s">
        <v>25</v>
      </c>
      <c r="C84" s="635" t="s">
        <v>261</v>
      </c>
      <c r="D84" s="635" t="s">
        <v>62</v>
      </c>
      <c r="E84" s="636" t="s">
        <v>361</v>
      </c>
      <c r="F84" s="637" t="s">
        <v>467</v>
      </c>
      <c r="G84" s="445" t="s">
        <v>486</v>
      </c>
      <c r="H84" s="820">
        <f t="shared" si="1"/>
        <v>0</v>
      </c>
      <c r="I84" s="822"/>
      <c r="J84" s="823"/>
      <c r="K84" s="817"/>
    </row>
    <row r="85" spans="2:11" s="627" customFormat="1" ht="105" customHeight="1">
      <c r="B85" s="635" t="s">
        <v>74</v>
      </c>
      <c r="C85" s="481" t="s">
        <v>75</v>
      </c>
      <c r="D85" s="481" t="s">
        <v>705</v>
      </c>
      <c r="E85" s="603" t="s">
        <v>448</v>
      </c>
      <c r="F85" s="604" t="s">
        <v>652</v>
      </c>
      <c r="G85" s="604" t="s">
        <v>150</v>
      </c>
      <c r="H85" s="818">
        <f t="shared" si="1"/>
        <v>800</v>
      </c>
      <c r="I85" s="824">
        <v>800</v>
      </c>
      <c r="J85" s="823"/>
      <c r="K85" s="817"/>
    </row>
    <row r="86" spans="2:11" s="627" customFormat="1" ht="105" customHeight="1">
      <c r="B86" s="624" t="s">
        <v>237</v>
      </c>
      <c r="C86" s="362" t="s">
        <v>67</v>
      </c>
      <c r="D86" s="362" t="s">
        <v>58</v>
      </c>
      <c r="E86" s="364" t="s">
        <v>238</v>
      </c>
      <c r="F86" s="604" t="s">
        <v>652</v>
      </c>
      <c r="G86" s="604" t="s">
        <v>150</v>
      </c>
      <c r="H86" s="818">
        <f t="shared" si="1"/>
        <v>1500</v>
      </c>
      <c r="I86" s="824">
        <v>1500</v>
      </c>
      <c r="J86" s="823"/>
      <c r="K86" s="817"/>
    </row>
    <row r="87" spans="2:11" s="627" customFormat="1" ht="105" customHeight="1">
      <c r="B87" s="635" t="s">
        <v>432</v>
      </c>
      <c r="C87" s="635" t="s">
        <v>433</v>
      </c>
      <c r="D87" s="720" t="s">
        <v>59</v>
      </c>
      <c r="E87" s="364" t="s">
        <v>762</v>
      </c>
      <c r="F87" s="604" t="s">
        <v>652</v>
      </c>
      <c r="G87" s="604" t="s">
        <v>150</v>
      </c>
      <c r="H87" s="818">
        <f t="shared" si="1"/>
        <v>25200</v>
      </c>
      <c r="I87" s="824">
        <v>25200</v>
      </c>
      <c r="J87" s="823"/>
      <c r="K87" s="817"/>
    </row>
    <row r="88" spans="2:11" s="627" customFormat="1" ht="105" customHeight="1">
      <c r="B88" s="635" t="s">
        <v>430</v>
      </c>
      <c r="C88" s="635" t="s">
        <v>65</v>
      </c>
      <c r="D88" s="720" t="s">
        <v>69</v>
      </c>
      <c r="E88" s="364" t="s">
        <v>763</v>
      </c>
      <c r="F88" s="604" t="s">
        <v>652</v>
      </c>
      <c r="G88" s="604" t="s">
        <v>150</v>
      </c>
      <c r="H88" s="818">
        <f t="shared" si="1"/>
        <v>2800</v>
      </c>
      <c r="I88" s="824">
        <v>2800</v>
      </c>
      <c r="J88" s="823"/>
      <c r="K88" s="817"/>
    </row>
    <row r="89" spans="2:11" s="627" customFormat="1" ht="105" customHeight="1">
      <c r="B89" s="635" t="s">
        <v>415</v>
      </c>
      <c r="C89" s="635" t="s">
        <v>417</v>
      </c>
      <c r="D89" s="720" t="s">
        <v>60</v>
      </c>
      <c r="E89" s="364" t="s">
        <v>676</v>
      </c>
      <c r="F89" s="604" t="s">
        <v>652</v>
      </c>
      <c r="G89" s="604" t="s">
        <v>150</v>
      </c>
      <c r="H89" s="818">
        <f t="shared" si="1"/>
        <v>29000</v>
      </c>
      <c r="I89" s="824">
        <v>29000</v>
      </c>
      <c r="J89" s="824"/>
      <c r="K89" s="824"/>
    </row>
    <row r="90" spans="2:11" s="627" customFormat="1" ht="105" customHeight="1">
      <c r="B90" s="635" t="s">
        <v>420</v>
      </c>
      <c r="C90" s="635" t="s">
        <v>421</v>
      </c>
      <c r="D90" s="720" t="s">
        <v>60</v>
      </c>
      <c r="E90" s="364" t="s">
        <v>426</v>
      </c>
      <c r="F90" s="604" t="s">
        <v>652</v>
      </c>
      <c r="G90" s="604" t="s">
        <v>150</v>
      </c>
      <c r="H90" s="818">
        <f t="shared" si="1"/>
        <v>700</v>
      </c>
      <c r="I90" s="824">
        <v>700</v>
      </c>
      <c r="J90" s="823"/>
      <c r="K90" s="817"/>
    </row>
    <row r="91" spans="2:11" s="631" customFormat="1" ht="90.75" customHeight="1">
      <c r="B91" s="624" t="s">
        <v>25</v>
      </c>
      <c r="C91" s="362" t="s">
        <v>261</v>
      </c>
      <c r="D91" s="362" t="s">
        <v>62</v>
      </c>
      <c r="E91" s="464" t="s">
        <v>361</v>
      </c>
      <c r="F91" s="604" t="s">
        <v>652</v>
      </c>
      <c r="G91" s="604" t="s">
        <v>150</v>
      </c>
      <c r="H91" s="818">
        <f t="shared" si="1"/>
        <v>500</v>
      </c>
      <c r="I91" s="819">
        <v>500</v>
      </c>
      <c r="J91" s="815"/>
      <c r="K91" s="814"/>
    </row>
    <row r="92" spans="2:11" s="631" customFormat="1" ht="101.25" customHeight="1">
      <c r="B92" s="624" t="s">
        <v>817</v>
      </c>
      <c r="C92" s="362" t="s">
        <v>551</v>
      </c>
      <c r="D92" s="362" t="s">
        <v>552</v>
      </c>
      <c r="E92" s="369" t="s">
        <v>553</v>
      </c>
      <c r="F92" s="604" t="s">
        <v>343</v>
      </c>
      <c r="G92" s="604" t="s">
        <v>810</v>
      </c>
      <c r="H92" s="818">
        <f t="shared" si="1"/>
        <v>658900</v>
      </c>
      <c r="I92" s="819">
        <v>658900</v>
      </c>
      <c r="J92" s="815"/>
      <c r="K92" s="814"/>
    </row>
    <row r="93" spans="2:11" s="631" customFormat="1" ht="116.25" customHeight="1">
      <c r="B93" s="624" t="s">
        <v>793</v>
      </c>
      <c r="C93" s="481" t="s">
        <v>789</v>
      </c>
      <c r="D93" s="481" t="s">
        <v>552</v>
      </c>
      <c r="E93" s="603" t="s">
        <v>792</v>
      </c>
      <c r="F93" s="604" t="s">
        <v>343</v>
      </c>
      <c r="G93" s="604" t="s">
        <v>810</v>
      </c>
      <c r="H93" s="818">
        <f t="shared" si="1"/>
        <v>125100</v>
      </c>
      <c r="I93" s="819">
        <v>125100</v>
      </c>
      <c r="J93" s="815"/>
      <c r="K93" s="814"/>
    </row>
    <row r="94" spans="2:11" s="1034" customFormat="1" ht="74.25" customHeight="1">
      <c r="B94" s="856" t="s">
        <v>722</v>
      </c>
      <c r="C94" s="856"/>
      <c r="D94" s="856"/>
      <c r="E94" s="924" t="s">
        <v>63</v>
      </c>
      <c r="F94" s="1031"/>
      <c r="G94" s="1031"/>
      <c r="H94" s="1032">
        <f>I94+J94</f>
        <v>2149500</v>
      </c>
      <c r="I94" s="1033">
        <f>I95</f>
        <v>2149500</v>
      </c>
      <c r="J94" s="1033">
        <f>J95</f>
        <v>0</v>
      </c>
      <c r="K94" s="1033">
        <f>K95</f>
        <v>0</v>
      </c>
    </row>
    <row r="95" spans="2:11" s="1034" customFormat="1" ht="74.25" customHeight="1">
      <c r="B95" s="856" t="s">
        <v>723</v>
      </c>
      <c r="C95" s="926"/>
      <c r="D95" s="926"/>
      <c r="E95" s="924" t="s">
        <v>63</v>
      </c>
      <c r="F95" s="1031"/>
      <c r="G95" s="1031"/>
      <c r="H95" s="1032">
        <f>I95+J95</f>
        <v>2149500</v>
      </c>
      <c r="I95" s="1033">
        <f>SUM(I96:I113)</f>
        <v>2149500</v>
      </c>
      <c r="J95" s="1033">
        <f>SUM(J96:J113)</f>
        <v>0</v>
      </c>
      <c r="K95" s="1033">
        <f>SUM(K96:K113)</f>
        <v>0</v>
      </c>
    </row>
    <row r="96" spans="2:11" s="602" customFormat="1" ht="96.75" customHeight="1">
      <c r="B96" s="481" t="s">
        <v>724</v>
      </c>
      <c r="C96" s="481" t="s">
        <v>75</v>
      </c>
      <c r="D96" s="481" t="s">
        <v>705</v>
      </c>
      <c r="E96" s="603" t="s">
        <v>448</v>
      </c>
      <c r="F96" s="604" t="s">
        <v>652</v>
      </c>
      <c r="G96" s="604" t="s">
        <v>494</v>
      </c>
      <c r="H96" s="796">
        <f>I96+J96</f>
        <v>30000</v>
      </c>
      <c r="I96" s="798">
        <v>30000</v>
      </c>
      <c r="J96" s="825"/>
      <c r="K96" s="814"/>
    </row>
    <row r="97" spans="2:11" s="602" customFormat="1" ht="99.75" customHeight="1" hidden="1">
      <c r="B97" s="638"/>
      <c r="C97" s="638"/>
      <c r="D97" s="638"/>
      <c r="E97" s="639"/>
      <c r="F97" s="445"/>
      <c r="G97" s="445"/>
      <c r="H97" s="826"/>
      <c r="I97" s="805"/>
      <c r="J97" s="827"/>
      <c r="K97" s="821"/>
    </row>
    <row r="98" spans="2:11" s="602" customFormat="1" ht="94.5" customHeight="1">
      <c r="B98" s="566" t="s">
        <v>742</v>
      </c>
      <c r="C98" s="362" t="s">
        <v>743</v>
      </c>
      <c r="D98" s="362" t="s">
        <v>64</v>
      </c>
      <c r="E98" s="364" t="s">
        <v>744</v>
      </c>
      <c r="F98" s="613" t="s">
        <v>143</v>
      </c>
      <c r="G98" s="604" t="s">
        <v>843</v>
      </c>
      <c r="H98" s="796">
        <f aca="true" t="shared" si="2" ref="H98:H113">I98+J98</f>
        <v>12000</v>
      </c>
      <c r="I98" s="798">
        <v>12000</v>
      </c>
      <c r="J98" s="825"/>
      <c r="K98" s="814"/>
    </row>
    <row r="99" spans="2:11" s="602" customFormat="1" ht="76.5" customHeight="1">
      <c r="B99" s="640" t="s">
        <v>745</v>
      </c>
      <c r="C99" s="640" t="s">
        <v>746</v>
      </c>
      <c r="D99" s="640" t="s">
        <v>65</v>
      </c>
      <c r="E99" s="641" t="s">
        <v>554</v>
      </c>
      <c r="F99" s="613" t="s">
        <v>143</v>
      </c>
      <c r="G99" s="604" t="s">
        <v>844</v>
      </c>
      <c r="H99" s="796">
        <f t="shared" si="2"/>
        <v>90000</v>
      </c>
      <c r="I99" s="828">
        <v>90000</v>
      </c>
      <c r="J99" s="828"/>
      <c r="K99" s="814"/>
    </row>
    <row r="100" spans="2:11" s="602" customFormat="1" ht="99.75" customHeight="1" hidden="1">
      <c r="B100" s="642" t="s">
        <v>745</v>
      </c>
      <c r="C100" s="635" t="s">
        <v>746</v>
      </c>
      <c r="D100" s="635" t="s">
        <v>65</v>
      </c>
      <c r="E100" s="709" t="s">
        <v>738</v>
      </c>
      <c r="F100" s="710"/>
      <c r="G100" s="445" t="s">
        <v>486</v>
      </c>
      <c r="H100" s="826">
        <f t="shared" si="2"/>
        <v>0</v>
      </c>
      <c r="I100" s="829"/>
      <c r="J100" s="829"/>
      <c r="K100" s="821"/>
    </row>
    <row r="101" spans="2:11" s="602" customFormat="1" ht="83.25" customHeight="1">
      <c r="B101" s="640" t="s">
        <v>747</v>
      </c>
      <c r="C101" s="640" t="s">
        <v>748</v>
      </c>
      <c r="D101" s="640" t="s">
        <v>65</v>
      </c>
      <c r="E101" s="641" t="s">
        <v>739</v>
      </c>
      <c r="F101" s="613" t="s">
        <v>143</v>
      </c>
      <c r="G101" s="604" t="s">
        <v>844</v>
      </c>
      <c r="H101" s="796">
        <f t="shared" si="2"/>
        <v>14000</v>
      </c>
      <c r="I101" s="828">
        <v>14000</v>
      </c>
      <c r="J101" s="828"/>
      <c r="K101" s="814"/>
    </row>
    <row r="102" spans="2:11" s="602" customFormat="1" ht="81" customHeight="1">
      <c r="B102" s="566" t="s">
        <v>4</v>
      </c>
      <c r="C102" s="362" t="s">
        <v>303</v>
      </c>
      <c r="D102" s="362" t="s">
        <v>65</v>
      </c>
      <c r="E102" s="643" t="s">
        <v>376</v>
      </c>
      <c r="F102" s="613" t="s">
        <v>143</v>
      </c>
      <c r="G102" s="604" t="s">
        <v>845</v>
      </c>
      <c r="H102" s="796">
        <f t="shared" si="2"/>
        <v>98800</v>
      </c>
      <c r="I102" s="798">
        <v>98800</v>
      </c>
      <c r="J102" s="825"/>
      <c r="K102" s="814"/>
    </row>
    <row r="103" spans="2:11" s="602" customFormat="1" ht="81" customHeight="1">
      <c r="B103" s="385" t="s">
        <v>6</v>
      </c>
      <c r="C103" s="343" t="s">
        <v>305</v>
      </c>
      <c r="D103" s="343" t="s">
        <v>64</v>
      </c>
      <c r="E103" s="910" t="s">
        <v>562</v>
      </c>
      <c r="F103" s="613" t="s">
        <v>143</v>
      </c>
      <c r="G103" s="604" t="s">
        <v>845</v>
      </c>
      <c r="H103" s="796">
        <f t="shared" si="2"/>
        <v>92000</v>
      </c>
      <c r="I103" s="798">
        <v>92000</v>
      </c>
      <c r="J103" s="825"/>
      <c r="K103" s="814"/>
    </row>
    <row r="104" spans="2:11" s="602" customFormat="1" ht="81.75" customHeight="1" hidden="1">
      <c r="B104" s="481" t="s">
        <v>179</v>
      </c>
      <c r="C104" s="481" t="s">
        <v>180</v>
      </c>
      <c r="D104" s="481" t="s">
        <v>61</v>
      </c>
      <c r="E104" s="711" t="s">
        <v>181</v>
      </c>
      <c r="F104" s="613" t="s">
        <v>143</v>
      </c>
      <c r="G104" s="604" t="s">
        <v>843</v>
      </c>
      <c r="H104" s="796">
        <f t="shared" si="2"/>
        <v>0</v>
      </c>
      <c r="I104" s="798"/>
      <c r="J104" s="825"/>
      <c r="K104" s="814"/>
    </row>
    <row r="105" spans="2:11" s="602" customFormat="1" ht="138.75" customHeight="1" hidden="1">
      <c r="B105" s="642" t="s">
        <v>208</v>
      </c>
      <c r="C105" s="635" t="s">
        <v>192</v>
      </c>
      <c r="D105" s="635" t="s">
        <v>193</v>
      </c>
      <c r="E105" s="644" t="s">
        <v>194</v>
      </c>
      <c r="F105" s="445" t="s">
        <v>209</v>
      </c>
      <c r="G105" s="445" t="s">
        <v>175</v>
      </c>
      <c r="H105" s="826">
        <f t="shared" si="2"/>
        <v>0</v>
      </c>
      <c r="I105" s="805"/>
      <c r="J105" s="827"/>
      <c r="K105" s="821"/>
    </row>
    <row r="106" spans="2:11" s="602" customFormat="1" ht="150" customHeight="1">
      <c r="B106" s="566" t="s">
        <v>12</v>
      </c>
      <c r="C106" s="362" t="s">
        <v>285</v>
      </c>
      <c r="D106" s="612">
        <v>1010</v>
      </c>
      <c r="E106" s="364" t="s">
        <v>11</v>
      </c>
      <c r="F106" s="613" t="s">
        <v>143</v>
      </c>
      <c r="G106" s="604" t="s">
        <v>846</v>
      </c>
      <c r="H106" s="796">
        <f t="shared" si="2"/>
        <v>850000</v>
      </c>
      <c r="I106" s="798">
        <v>850000</v>
      </c>
      <c r="J106" s="825"/>
      <c r="K106" s="814"/>
    </row>
    <row r="107" spans="2:11" s="602" customFormat="1" ht="65.25" customHeight="1">
      <c r="B107" s="481" t="s">
        <v>14</v>
      </c>
      <c r="C107" s="481" t="s">
        <v>8</v>
      </c>
      <c r="D107" s="481" t="s">
        <v>320</v>
      </c>
      <c r="E107" s="603" t="s">
        <v>10</v>
      </c>
      <c r="F107" s="613" t="s">
        <v>143</v>
      </c>
      <c r="G107" s="604" t="s">
        <v>843</v>
      </c>
      <c r="H107" s="796">
        <f t="shared" si="2"/>
        <v>962700</v>
      </c>
      <c r="I107" s="830">
        <v>962700</v>
      </c>
      <c r="J107" s="798"/>
      <c r="K107" s="814"/>
    </row>
    <row r="108" spans="2:11" s="115" customFormat="1" ht="125.25" customHeight="1" hidden="1">
      <c r="B108" s="75" t="s">
        <v>14</v>
      </c>
      <c r="C108" s="75" t="s">
        <v>8</v>
      </c>
      <c r="D108" s="75" t="s">
        <v>320</v>
      </c>
      <c r="E108" s="129" t="s">
        <v>10</v>
      </c>
      <c r="F108" s="243" t="s">
        <v>469</v>
      </c>
      <c r="G108" s="160" t="s">
        <v>465</v>
      </c>
      <c r="H108" s="831">
        <f t="shared" si="2"/>
        <v>0</v>
      </c>
      <c r="I108" s="832"/>
      <c r="J108" s="833"/>
      <c r="K108" s="834"/>
    </row>
    <row r="109" spans="1:11" ht="147" customHeight="1" hidden="1">
      <c r="A109" s="101"/>
      <c r="B109" s="75" t="s">
        <v>14</v>
      </c>
      <c r="C109" s="75" t="s">
        <v>8</v>
      </c>
      <c r="D109" s="75" t="s">
        <v>320</v>
      </c>
      <c r="E109" s="129" t="s">
        <v>10</v>
      </c>
      <c r="F109" s="243" t="s">
        <v>469</v>
      </c>
      <c r="G109" s="160" t="s">
        <v>465</v>
      </c>
      <c r="H109" s="831">
        <f t="shared" si="2"/>
        <v>0</v>
      </c>
      <c r="I109" s="835"/>
      <c r="J109" s="835"/>
      <c r="K109" s="834"/>
    </row>
    <row r="110" spans="1:11" ht="75" customHeight="1" hidden="1">
      <c r="A110" s="101"/>
      <c r="B110" s="75" t="s">
        <v>14</v>
      </c>
      <c r="C110" s="75" t="s">
        <v>8</v>
      </c>
      <c r="D110" s="75" t="s">
        <v>320</v>
      </c>
      <c r="E110" s="129" t="s">
        <v>10</v>
      </c>
      <c r="F110" s="243" t="s">
        <v>469</v>
      </c>
      <c r="G110" s="160" t="s">
        <v>465</v>
      </c>
      <c r="H110" s="831">
        <f t="shared" si="2"/>
        <v>0</v>
      </c>
      <c r="I110" s="835"/>
      <c r="J110" s="835"/>
      <c r="K110" s="834"/>
    </row>
    <row r="111" spans="1:11" ht="75" customHeight="1" hidden="1">
      <c r="A111" s="101"/>
      <c r="B111" s="75" t="s">
        <v>14</v>
      </c>
      <c r="C111" s="75" t="s">
        <v>8</v>
      </c>
      <c r="D111" s="75" t="s">
        <v>320</v>
      </c>
      <c r="E111" s="129" t="s">
        <v>10</v>
      </c>
      <c r="F111" s="243" t="s">
        <v>469</v>
      </c>
      <c r="G111" s="160" t="s">
        <v>465</v>
      </c>
      <c r="H111" s="831">
        <f t="shared" si="2"/>
        <v>0</v>
      </c>
      <c r="I111" s="835"/>
      <c r="J111" s="835"/>
      <c r="K111" s="834"/>
    </row>
    <row r="112" spans="1:11" ht="75" customHeight="1" hidden="1">
      <c r="A112" s="101"/>
      <c r="B112" s="103"/>
      <c r="C112" s="103"/>
      <c r="D112" s="103"/>
      <c r="E112" s="103"/>
      <c r="F112" s="103"/>
      <c r="G112" s="103"/>
      <c r="H112" s="831">
        <f t="shared" si="2"/>
        <v>0</v>
      </c>
      <c r="I112" s="835"/>
      <c r="J112" s="835"/>
      <c r="K112" s="834"/>
    </row>
    <row r="113" spans="1:11" ht="87" customHeight="1" hidden="1" thickBot="1">
      <c r="A113" s="101"/>
      <c r="B113" s="75" t="s">
        <v>14</v>
      </c>
      <c r="C113" s="75" t="s">
        <v>8</v>
      </c>
      <c r="D113" s="75" t="s">
        <v>320</v>
      </c>
      <c r="E113" s="129" t="s">
        <v>10</v>
      </c>
      <c r="F113" s="243" t="s">
        <v>469</v>
      </c>
      <c r="G113" s="160" t="s">
        <v>465</v>
      </c>
      <c r="H113" s="831">
        <f t="shared" si="2"/>
        <v>0</v>
      </c>
      <c r="I113" s="835"/>
      <c r="J113" s="835"/>
      <c r="K113" s="834"/>
    </row>
    <row r="114" spans="2:11" s="1034" customFormat="1" ht="40.5">
      <c r="B114" s="856" t="s">
        <v>330</v>
      </c>
      <c r="C114" s="856"/>
      <c r="D114" s="856"/>
      <c r="E114" s="924" t="s">
        <v>530</v>
      </c>
      <c r="F114" s="1019"/>
      <c r="G114" s="1019"/>
      <c r="H114" s="1032">
        <f>I114+J114</f>
        <v>578000</v>
      </c>
      <c r="I114" s="1033">
        <f>I115</f>
        <v>498000</v>
      </c>
      <c r="J114" s="1033">
        <f>J115</f>
        <v>80000</v>
      </c>
      <c r="K114" s="1033">
        <f>K115</f>
        <v>80000</v>
      </c>
    </row>
    <row r="115" spans="2:11" s="1034" customFormat="1" ht="48.75" customHeight="1">
      <c r="B115" s="856" t="s">
        <v>331</v>
      </c>
      <c r="C115" s="856"/>
      <c r="D115" s="856"/>
      <c r="E115" s="857" t="s">
        <v>531</v>
      </c>
      <c r="F115" s="1019"/>
      <c r="G115" s="1019"/>
      <c r="H115" s="1032">
        <f>I115+J115</f>
        <v>578000</v>
      </c>
      <c r="I115" s="1033">
        <f>I116+I122+I123+I118+I119+I120+I121</f>
        <v>498000</v>
      </c>
      <c r="J115" s="1033">
        <f>J116+J122+J123+J118+J119+J120+J121</f>
        <v>80000</v>
      </c>
      <c r="K115" s="1033">
        <f>K116+K122+K123+K118+K119+K120+K121</f>
        <v>80000</v>
      </c>
    </row>
    <row r="116" spans="2:11" s="631" customFormat="1" ht="66.75" customHeight="1">
      <c r="B116" s="645" t="s">
        <v>439</v>
      </c>
      <c r="C116" s="481" t="s">
        <v>18</v>
      </c>
      <c r="D116" s="362" t="s">
        <v>377</v>
      </c>
      <c r="E116" s="646" t="s">
        <v>20</v>
      </c>
      <c r="F116" s="604" t="s">
        <v>652</v>
      </c>
      <c r="G116" s="604" t="s">
        <v>494</v>
      </c>
      <c r="H116" s="836">
        <f aca="true" t="shared" si="3" ref="H116:H139">I116+J116</f>
        <v>50000</v>
      </c>
      <c r="I116" s="798">
        <v>50000</v>
      </c>
      <c r="J116" s="825"/>
      <c r="K116" s="825"/>
    </row>
    <row r="117" spans="2:11" s="627" customFormat="1" ht="72.75" customHeight="1" hidden="1">
      <c r="B117" s="647"/>
      <c r="C117" s="616"/>
      <c r="D117" s="616"/>
      <c r="E117" s="648"/>
      <c r="F117" s="626"/>
      <c r="G117" s="500"/>
      <c r="H117" s="837"/>
      <c r="I117" s="838"/>
      <c r="J117" s="838"/>
      <c r="K117" s="838"/>
    </row>
    <row r="118" spans="2:11" s="625" customFormat="1" ht="89.25" customHeight="1">
      <c r="B118" s="649" t="s">
        <v>412</v>
      </c>
      <c r="C118" s="362" t="s">
        <v>413</v>
      </c>
      <c r="D118" s="362" t="s">
        <v>69</v>
      </c>
      <c r="E118" s="332" t="s">
        <v>450</v>
      </c>
      <c r="F118" s="633" t="s">
        <v>147</v>
      </c>
      <c r="G118" s="604" t="s">
        <v>522</v>
      </c>
      <c r="H118" s="836">
        <f t="shared" si="3"/>
        <v>43000</v>
      </c>
      <c r="I118" s="798">
        <v>43000</v>
      </c>
      <c r="J118" s="798"/>
      <c r="K118" s="798"/>
    </row>
    <row r="119" spans="2:11" s="625" customFormat="1" ht="89.25" customHeight="1">
      <c r="B119" s="649" t="s">
        <v>764</v>
      </c>
      <c r="C119" s="362" t="s">
        <v>308</v>
      </c>
      <c r="D119" s="362" t="s">
        <v>68</v>
      </c>
      <c r="E119" s="433" t="s">
        <v>767</v>
      </c>
      <c r="F119" s="633" t="s">
        <v>147</v>
      </c>
      <c r="G119" s="604" t="s">
        <v>522</v>
      </c>
      <c r="H119" s="836">
        <f t="shared" si="3"/>
        <v>145400</v>
      </c>
      <c r="I119" s="798">
        <v>65400</v>
      </c>
      <c r="J119" s="798">
        <v>80000</v>
      </c>
      <c r="K119" s="798">
        <v>80000</v>
      </c>
    </row>
    <row r="120" spans="2:11" s="625" customFormat="1" ht="89.25" customHeight="1">
      <c r="B120" s="649" t="s">
        <v>765</v>
      </c>
      <c r="C120" s="362" t="s">
        <v>233</v>
      </c>
      <c r="D120" s="362" t="s">
        <v>234</v>
      </c>
      <c r="E120" s="346" t="s">
        <v>235</v>
      </c>
      <c r="F120" s="633" t="s">
        <v>147</v>
      </c>
      <c r="G120" s="604" t="s">
        <v>522</v>
      </c>
      <c r="H120" s="836">
        <f t="shared" si="3"/>
        <v>168900</v>
      </c>
      <c r="I120" s="798">
        <v>168900</v>
      </c>
      <c r="J120" s="798"/>
      <c r="K120" s="825"/>
    </row>
    <row r="121" spans="2:11" s="625" customFormat="1" ht="89.25" customHeight="1">
      <c r="B121" s="649" t="s">
        <v>766</v>
      </c>
      <c r="C121" s="362" t="s">
        <v>18</v>
      </c>
      <c r="D121" s="362" t="s">
        <v>377</v>
      </c>
      <c r="E121" s="646" t="s">
        <v>20</v>
      </c>
      <c r="F121" s="633" t="s">
        <v>147</v>
      </c>
      <c r="G121" s="604" t="s">
        <v>522</v>
      </c>
      <c r="H121" s="836">
        <f t="shared" si="3"/>
        <v>35700</v>
      </c>
      <c r="I121" s="798">
        <v>35700</v>
      </c>
      <c r="J121" s="798"/>
      <c r="K121" s="825"/>
    </row>
    <row r="122" spans="2:11" s="625" customFormat="1" ht="144" customHeight="1">
      <c r="B122" s="432">
        <v>1014082</v>
      </c>
      <c r="C122" s="362" t="s">
        <v>19</v>
      </c>
      <c r="D122" s="362" t="s">
        <v>377</v>
      </c>
      <c r="E122" s="433" t="s">
        <v>21</v>
      </c>
      <c r="F122" s="604" t="s">
        <v>344</v>
      </c>
      <c r="G122" s="604" t="s">
        <v>523</v>
      </c>
      <c r="H122" s="836">
        <f t="shared" si="3"/>
        <v>135000</v>
      </c>
      <c r="I122" s="828">
        <v>135000</v>
      </c>
      <c r="J122" s="839"/>
      <c r="K122" s="810"/>
    </row>
    <row r="123" spans="2:11" s="631" customFormat="1" ht="67.5" customHeight="1">
      <c r="B123" s="432">
        <v>1014082</v>
      </c>
      <c r="C123" s="362" t="s">
        <v>19</v>
      </c>
      <c r="D123" s="362" t="s">
        <v>377</v>
      </c>
      <c r="E123" s="433" t="s">
        <v>21</v>
      </c>
      <c r="F123" s="613" t="s">
        <v>148</v>
      </c>
      <c r="G123" s="604" t="s">
        <v>524</v>
      </c>
      <c r="H123" s="836">
        <f t="shared" si="3"/>
        <v>0</v>
      </c>
      <c r="I123" s="828"/>
      <c r="J123" s="828"/>
      <c r="K123" s="814"/>
    </row>
    <row r="124" spans="2:11" s="1034" customFormat="1" ht="53.25" customHeight="1">
      <c r="B124" s="856" t="s">
        <v>726</v>
      </c>
      <c r="C124" s="856"/>
      <c r="D124" s="856"/>
      <c r="E124" s="924" t="s">
        <v>71</v>
      </c>
      <c r="F124" s="1019"/>
      <c r="G124" s="1019"/>
      <c r="H124" s="1020">
        <f t="shared" si="3"/>
        <v>2932000</v>
      </c>
      <c r="I124" s="1033">
        <f>I125</f>
        <v>2932000</v>
      </c>
      <c r="J124" s="1033">
        <f>J125</f>
        <v>0</v>
      </c>
      <c r="K124" s="1033">
        <f>K125</f>
        <v>0</v>
      </c>
    </row>
    <row r="125" spans="2:11" s="1034" customFormat="1" ht="47.25" customHeight="1">
      <c r="B125" s="856" t="s">
        <v>727</v>
      </c>
      <c r="C125" s="856"/>
      <c r="D125" s="856"/>
      <c r="E125" s="857" t="s">
        <v>378</v>
      </c>
      <c r="F125" s="1019"/>
      <c r="G125" s="1019"/>
      <c r="H125" s="1020">
        <f t="shared" si="3"/>
        <v>2932000</v>
      </c>
      <c r="I125" s="1033">
        <f>I126+I132+I138+I135+I136+I137+I134+I133</f>
        <v>2932000</v>
      </c>
      <c r="J125" s="1033">
        <f>J126+J132</f>
        <v>0</v>
      </c>
      <c r="K125" s="1033">
        <f>K126+K132</f>
        <v>0</v>
      </c>
    </row>
    <row r="126" spans="2:11" s="631" customFormat="1" ht="91.5" customHeight="1">
      <c r="B126" s="481" t="s">
        <v>728</v>
      </c>
      <c r="C126" s="481" t="s">
        <v>75</v>
      </c>
      <c r="D126" s="481" t="s">
        <v>705</v>
      </c>
      <c r="E126" s="603" t="s">
        <v>447</v>
      </c>
      <c r="F126" s="604" t="s">
        <v>652</v>
      </c>
      <c r="G126" s="604" t="s">
        <v>525</v>
      </c>
      <c r="H126" s="840">
        <f t="shared" si="3"/>
        <v>52000</v>
      </c>
      <c r="I126" s="828">
        <v>52000</v>
      </c>
      <c r="J126" s="828"/>
      <c r="K126" s="814"/>
    </row>
    <row r="127" spans="2:11" s="627" customFormat="1" ht="150.75" customHeight="1" hidden="1">
      <c r="B127" s="650"/>
      <c r="C127" s="650"/>
      <c r="D127" s="650"/>
      <c r="E127" s="651"/>
      <c r="F127" s="500"/>
      <c r="G127" s="500"/>
      <c r="H127" s="841">
        <f t="shared" si="3"/>
        <v>0</v>
      </c>
      <c r="I127" s="842"/>
      <c r="J127" s="842"/>
      <c r="K127" s="817"/>
    </row>
    <row r="128" spans="2:11" s="627" customFormat="1" ht="150.75" customHeight="1" hidden="1">
      <c r="B128" s="650"/>
      <c r="C128" s="650"/>
      <c r="D128" s="650"/>
      <c r="E128" s="651"/>
      <c r="F128" s="500"/>
      <c r="G128" s="500"/>
      <c r="H128" s="841">
        <f>I128+J128</f>
        <v>0</v>
      </c>
      <c r="I128" s="842"/>
      <c r="J128" s="842"/>
      <c r="K128" s="817"/>
    </row>
    <row r="129" spans="2:11" s="627" customFormat="1" ht="93.75" customHeight="1" hidden="1">
      <c r="B129" s="650" t="s">
        <v>30</v>
      </c>
      <c r="C129" s="650" t="s">
        <v>650</v>
      </c>
      <c r="D129" s="650" t="s">
        <v>248</v>
      </c>
      <c r="E129" s="648" t="s">
        <v>223</v>
      </c>
      <c r="F129" s="500"/>
      <c r="G129" s="500"/>
      <c r="H129" s="841">
        <f>I129+J129</f>
        <v>0</v>
      </c>
      <c r="I129" s="842"/>
      <c r="J129" s="842"/>
      <c r="K129" s="817"/>
    </row>
    <row r="130" spans="2:11" s="627" customFormat="1" ht="150.75" customHeight="1" hidden="1">
      <c r="B130" s="650"/>
      <c r="C130" s="650"/>
      <c r="D130" s="650"/>
      <c r="E130" s="652"/>
      <c r="F130" s="653"/>
      <c r="G130" s="500"/>
      <c r="H130" s="841">
        <f>I130+J130</f>
        <v>0</v>
      </c>
      <c r="I130" s="842"/>
      <c r="J130" s="842"/>
      <c r="K130" s="817"/>
    </row>
    <row r="131" spans="2:11" s="627" customFormat="1" ht="150.75" customHeight="1" hidden="1">
      <c r="B131" s="650"/>
      <c r="C131" s="650"/>
      <c r="D131" s="650"/>
      <c r="E131" s="652"/>
      <c r="F131" s="500"/>
      <c r="G131" s="500"/>
      <c r="H131" s="841"/>
      <c r="I131" s="842"/>
      <c r="J131" s="842"/>
      <c r="K131" s="817"/>
    </row>
    <row r="132" spans="2:11" s="625" customFormat="1" ht="92.25" customHeight="1" hidden="1">
      <c r="B132" s="481" t="s">
        <v>30</v>
      </c>
      <c r="C132" s="481" t="s">
        <v>650</v>
      </c>
      <c r="D132" s="481" t="s">
        <v>248</v>
      </c>
      <c r="E132" s="603" t="s">
        <v>53</v>
      </c>
      <c r="F132" s="604" t="s">
        <v>342</v>
      </c>
      <c r="G132" s="604" t="s">
        <v>511</v>
      </c>
      <c r="H132" s="840">
        <f t="shared" si="3"/>
        <v>0</v>
      </c>
      <c r="I132" s="828"/>
      <c r="J132" s="839"/>
      <c r="K132" s="810"/>
    </row>
    <row r="133" spans="2:11" s="625" customFormat="1" ht="92.25" customHeight="1">
      <c r="B133" s="481" t="s">
        <v>30</v>
      </c>
      <c r="C133" s="481" t="s">
        <v>650</v>
      </c>
      <c r="D133" s="481" t="s">
        <v>248</v>
      </c>
      <c r="E133" s="603" t="s">
        <v>53</v>
      </c>
      <c r="F133" s="604" t="s">
        <v>785</v>
      </c>
      <c r="G133" s="604" t="s">
        <v>786</v>
      </c>
      <c r="H133" s="840">
        <f t="shared" si="3"/>
        <v>1000000</v>
      </c>
      <c r="I133" s="828">
        <v>1000000</v>
      </c>
      <c r="J133" s="839"/>
      <c r="K133" s="810"/>
    </row>
    <row r="134" spans="2:11" s="625" customFormat="1" ht="92.25" customHeight="1">
      <c r="B134" s="481" t="s">
        <v>30</v>
      </c>
      <c r="C134" s="481" t="s">
        <v>650</v>
      </c>
      <c r="D134" s="481" t="s">
        <v>248</v>
      </c>
      <c r="E134" s="603" t="s">
        <v>53</v>
      </c>
      <c r="F134" s="613" t="s">
        <v>805</v>
      </c>
      <c r="G134" s="732" t="s">
        <v>808</v>
      </c>
      <c r="H134" s="840">
        <f t="shared" si="3"/>
        <v>30000</v>
      </c>
      <c r="I134" s="828">
        <v>30000</v>
      </c>
      <c r="J134" s="839"/>
      <c r="K134" s="810"/>
    </row>
    <row r="135" spans="2:11" s="625" customFormat="1" ht="113.25" customHeight="1">
      <c r="B135" s="481" t="s">
        <v>773</v>
      </c>
      <c r="C135" s="481" t="s">
        <v>251</v>
      </c>
      <c r="D135" s="481" t="s">
        <v>248</v>
      </c>
      <c r="E135" s="332" t="s">
        <v>252</v>
      </c>
      <c r="F135" s="604" t="s">
        <v>785</v>
      </c>
      <c r="G135" s="604" t="s">
        <v>786</v>
      </c>
      <c r="H135" s="840">
        <f t="shared" si="3"/>
        <v>600000</v>
      </c>
      <c r="I135" s="828">
        <v>600000</v>
      </c>
      <c r="J135" s="839"/>
      <c r="K135" s="810"/>
    </row>
    <row r="136" spans="2:11" s="625" customFormat="1" ht="129.75" customHeight="1">
      <c r="B136" s="481" t="s">
        <v>773</v>
      </c>
      <c r="C136" s="481" t="s">
        <v>251</v>
      </c>
      <c r="D136" s="481" t="s">
        <v>248</v>
      </c>
      <c r="E136" s="332" t="s">
        <v>252</v>
      </c>
      <c r="F136" s="613" t="s">
        <v>805</v>
      </c>
      <c r="G136" s="732" t="s">
        <v>809</v>
      </c>
      <c r="H136" s="840">
        <f t="shared" si="3"/>
        <v>50000</v>
      </c>
      <c r="I136" s="828">
        <v>50000</v>
      </c>
      <c r="J136" s="839"/>
      <c r="K136" s="810"/>
    </row>
    <row r="137" spans="2:11" s="625" customFormat="1" ht="129.75" customHeight="1">
      <c r="B137" s="481" t="s">
        <v>773</v>
      </c>
      <c r="C137" s="481" t="s">
        <v>251</v>
      </c>
      <c r="D137" s="481" t="s">
        <v>248</v>
      </c>
      <c r="E137" s="332" t="s">
        <v>252</v>
      </c>
      <c r="F137" s="613" t="s">
        <v>804</v>
      </c>
      <c r="G137" s="604" t="s">
        <v>803</v>
      </c>
      <c r="H137" s="840">
        <f t="shared" si="3"/>
        <v>500000</v>
      </c>
      <c r="I137" s="828">
        <v>500000</v>
      </c>
      <c r="J137" s="839"/>
      <c r="K137" s="810"/>
    </row>
    <row r="138" spans="2:11" s="625" customFormat="1" ht="92.25" customHeight="1">
      <c r="B138" s="481" t="s">
        <v>773</v>
      </c>
      <c r="C138" s="481" t="s">
        <v>251</v>
      </c>
      <c r="D138" s="481" t="s">
        <v>248</v>
      </c>
      <c r="E138" s="332" t="s">
        <v>252</v>
      </c>
      <c r="F138" s="604" t="s">
        <v>782</v>
      </c>
      <c r="G138" s="604" t="s">
        <v>837</v>
      </c>
      <c r="H138" s="840">
        <f t="shared" si="3"/>
        <v>700000</v>
      </c>
      <c r="I138" s="828">
        <v>700000</v>
      </c>
      <c r="J138" s="839"/>
      <c r="K138" s="810"/>
    </row>
    <row r="139" spans="2:11" s="601" customFormat="1" ht="35.25" customHeight="1">
      <c r="B139" s="878"/>
      <c r="C139" s="879"/>
      <c r="D139" s="879"/>
      <c r="E139" s="880" t="s">
        <v>249</v>
      </c>
      <c r="F139" s="880"/>
      <c r="G139" s="880"/>
      <c r="H139" s="881">
        <f t="shared" si="3"/>
        <v>62040627.95</v>
      </c>
      <c r="I139" s="882">
        <f>I124+I114+I94+I63+I8</f>
        <v>50531340</v>
      </c>
      <c r="J139" s="882">
        <f>J124+J114+J94+J63+J8</f>
        <v>11509287.95</v>
      </c>
      <c r="K139" s="883">
        <f>K8+K63+K94+K114</f>
        <v>10838367</v>
      </c>
    </row>
    <row r="140" spans="3:11" s="509" customFormat="1" ht="14.25">
      <c r="C140" s="511"/>
      <c r="D140" s="511"/>
      <c r="E140" s="117"/>
      <c r="F140" s="117"/>
      <c r="G140" s="117"/>
      <c r="H140" s="843"/>
      <c r="I140" s="844"/>
      <c r="J140" s="844"/>
      <c r="K140" s="845"/>
    </row>
    <row r="141" spans="2:11" s="509" customFormat="1" ht="23.25">
      <c r="B141" s="1219" t="s">
        <v>697</v>
      </c>
      <c r="C141" s="1219"/>
      <c r="D141" s="1219"/>
      <c r="E141" s="1219"/>
      <c r="F141" s="100"/>
      <c r="G141" s="100"/>
      <c r="H141" s="1220" t="s">
        <v>865</v>
      </c>
      <c r="I141" s="1220"/>
      <c r="J141" s="1220"/>
      <c r="K141" s="516"/>
    </row>
    <row r="142" spans="3:11" s="509" customFormat="1" ht="12.75">
      <c r="C142" s="514"/>
      <c r="D142" s="514"/>
      <c r="E142" s="100"/>
      <c r="F142" s="100"/>
      <c r="G142" s="100"/>
      <c r="H142" s="100"/>
      <c r="I142" s="119"/>
      <c r="J142" s="119"/>
      <c r="K142" s="516"/>
    </row>
    <row r="143" spans="3:11" s="509" customFormat="1" ht="12.75">
      <c r="C143" s="514"/>
      <c r="D143" s="514"/>
      <c r="E143" s="515"/>
      <c r="F143" s="515"/>
      <c r="G143" s="515"/>
      <c r="H143" s="515"/>
      <c r="I143" s="516"/>
      <c r="J143" s="516"/>
      <c r="K143" s="516"/>
    </row>
    <row r="144" spans="3:11" s="509" customFormat="1" ht="12.75">
      <c r="C144" s="514"/>
      <c r="D144" s="514"/>
      <c r="E144" s="515"/>
      <c r="F144" s="515"/>
      <c r="G144" s="515"/>
      <c r="H144" s="515"/>
      <c r="I144" s="516"/>
      <c r="J144" s="516"/>
      <c r="K144" s="516"/>
    </row>
    <row r="145" spans="3:11" s="509" customFormat="1" ht="12.75">
      <c r="C145" s="514"/>
      <c r="D145" s="514"/>
      <c r="E145" s="515"/>
      <c r="F145" s="515"/>
      <c r="G145" s="515"/>
      <c r="H145" s="515"/>
      <c r="I145" s="516"/>
      <c r="J145" s="516"/>
      <c r="K145" s="516"/>
    </row>
    <row r="146" spans="3:11" s="509" customFormat="1" ht="12.75">
      <c r="C146" s="514"/>
      <c r="D146" s="514"/>
      <c r="E146" s="515"/>
      <c r="F146" s="515"/>
      <c r="G146" s="515"/>
      <c r="H146" s="515"/>
      <c r="I146" s="516"/>
      <c r="J146" s="516"/>
      <c r="K146" s="516"/>
    </row>
    <row r="147" spans="3:11" s="509" customFormat="1" ht="12.75">
      <c r="C147" s="514"/>
      <c r="D147" s="514"/>
      <c r="E147" s="515"/>
      <c r="F147" s="515"/>
      <c r="G147" s="515"/>
      <c r="H147" s="515"/>
      <c r="I147" s="516"/>
      <c r="J147" s="516"/>
      <c r="K147" s="516"/>
    </row>
    <row r="148" spans="3:11" s="509" customFormat="1" ht="12.75">
      <c r="C148" s="514"/>
      <c r="D148" s="514"/>
      <c r="E148" s="515"/>
      <c r="F148" s="515"/>
      <c r="G148" s="515"/>
      <c r="H148" s="515"/>
      <c r="I148" s="516"/>
      <c r="J148" s="516"/>
      <c r="K148" s="516"/>
    </row>
    <row r="149" spans="3:11" s="509" customFormat="1" ht="12.75">
      <c r="C149" s="514"/>
      <c r="D149" s="514"/>
      <c r="E149" s="515"/>
      <c r="F149" s="515"/>
      <c r="G149" s="515"/>
      <c r="H149" s="515"/>
      <c r="I149" s="516"/>
      <c r="J149" s="516"/>
      <c r="K149" s="516"/>
    </row>
    <row r="150" spans="3:11" s="509" customFormat="1" ht="12.75">
      <c r="C150" s="514"/>
      <c r="D150" s="514"/>
      <c r="E150" s="515"/>
      <c r="F150" s="515"/>
      <c r="G150" s="515"/>
      <c r="H150" s="515"/>
      <c r="I150" s="516"/>
      <c r="J150" s="516"/>
      <c r="K150" s="516"/>
    </row>
    <row r="151" spans="3:11" s="509" customFormat="1" ht="12.75">
      <c r="C151" s="514"/>
      <c r="D151" s="514"/>
      <c r="E151" s="515"/>
      <c r="F151" s="515"/>
      <c r="G151" s="515"/>
      <c r="H151" s="515"/>
      <c r="I151" s="516"/>
      <c r="J151" s="516"/>
      <c r="K151" s="516"/>
    </row>
    <row r="152" spans="3:11" s="509" customFormat="1" ht="12.75">
      <c r="C152" s="514"/>
      <c r="D152" s="514"/>
      <c r="E152" s="515"/>
      <c r="F152" s="515"/>
      <c r="G152" s="515"/>
      <c r="H152" s="515"/>
      <c r="I152" s="516"/>
      <c r="J152" s="516"/>
      <c r="K152" s="516"/>
    </row>
    <row r="153" spans="3:11" s="509" customFormat="1" ht="12.75">
      <c r="C153" s="514"/>
      <c r="D153" s="514"/>
      <c r="E153" s="515"/>
      <c r="F153" s="515"/>
      <c r="G153" s="515"/>
      <c r="H153" s="515"/>
      <c r="I153" s="516"/>
      <c r="J153" s="516"/>
      <c r="K153" s="516"/>
    </row>
    <row r="154" spans="3:11" s="509" customFormat="1" ht="12.75">
      <c r="C154" s="514"/>
      <c r="D154" s="514"/>
      <c r="E154" s="515"/>
      <c r="F154" s="515"/>
      <c r="G154" s="515"/>
      <c r="H154" s="515"/>
      <c r="I154" s="516"/>
      <c r="J154" s="516"/>
      <c r="K154" s="516"/>
    </row>
    <row r="155" spans="3:11" s="509" customFormat="1" ht="12.75">
      <c r="C155" s="514"/>
      <c r="D155" s="514"/>
      <c r="E155" s="515"/>
      <c r="F155" s="515"/>
      <c r="G155" s="515"/>
      <c r="H155" s="515"/>
      <c r="I155" s="516"/>
      <c r="J155" s="516"/>
      <c r="K155" s="516"/>
    </row>
    <row r="156" spans="3:11" s="509" customFormat="1" ht="12.75">
      <c r="C156" s="514"/>
      <c r="D156" s="514"/>
      <c r="E156" s="515"/>
      <c r="F156" s="515"/>
      <c r="G156" s="515"/>
      <c r="H156" s="515"/>
      <c r="I156" s="516"/>
      <c r="J156" s="516"/>
      <c r="K156" s="516"/>
    </row>
    <row r="157" spans="3:11" s="509" customFormat="1" ht="12.75">
      <c r="C157" s="514"/>
      <c r="D157" s="514"/>
      <c r="E157" s="515"/>
      <c r="F157" s="515"/>
      <c r="G157" s="515"/>
      <c r="H157" s="515"/>
      <c r="I157" s="516"/>
      <c r="J157" s="516"/>
      <c r="K157" s="516"/>
    </row>
    <row r="158" spans="1:11" s="509" customFormat="1" ht="12.75">
      <c r="A158" s="517"/>
      <c r="B158" s="517"/>
      <c r="C158" s="514"/>
      <c r="D158" s="514"/>
      <c r="E158" s="515"/>
      <c r="F158" s="515"/>
      <c r="G158" s="515"/>
      <c r="H158" s="515"/>
      <c r="I158" s="516"/>
      <c r="J158" s="516"/>
      <c r="K158" s="516"/>
    </row>
    <row r="159" spans="1:11" s="509" customFormat="1" ht="12.75">
      <c r="A159" s="517"/>
      <c r="B159" s="517"/>
      <c r="C159" s="518"/>
      <c r="D159" s="518"/>
      <c r="E159" s="515"/>
      <c r="F159" s="515"/>
      <c r="G159" s="515"/>
      <c r="H159" s="515"/>
      <c r="I159" s="519"/>
      <c r="J159" s="519"/>
      <c r="K159" s="519"/>
    </row>
    <row r="160" spans="1:11" s="509" customFormat="1" ht="12.75">
      <c r="A160" s="517"/>
      <c r="B160" s="517"/>
      <c r="C160" s="518"/>
      <c r="D160" s="518"/>
      <c r="E160" s="515"/>
      <c r="F160" s="515"/>
      <c r="G160" s="515"/>
      <c r="H160" s="515"/>
      <c r="I160" s="519"/>
      <c r="J160" s="519"/>
      <c r="K160" s="519"/>
    </row>
    <row r="161" spans="1:11" s="509" customFormat="1" ht="12.75">
      <c r="A161" s="517"/>
      <c r="B161" s="517"/>
      <c r="C161" s="518"/>
      <c r="D161" s="518"/>
      <c r="E161" s="515"/>
      <c r="F161" s="515"/>
      <c r="G161" s="515"/>
      <c r="H161" s="515"/>
      <c r="I161" s="519"/>
      <c r="J161" s="519"/>
      <c r="K161" s="519"/>
    </row>
    <row r="162" spans="1:11" s="509" customFormat="1" ht="12.75">
      <c r="A162" s="517"/>
      <c r="B162" s="517"/>
      <c r="C162" s="518"/>
      <c r="D162" s="518"/>
      <c r="E162" s="515"/>
      <c r="F162" s="515"/>
      <c r="G162" s="515"/>
      <c r="H162" s="515"/>
      <c r="I162" s="519"/>
      <c r="J162" s="519"/>
      <c r="K162" s="519"/>
    </row>
    <row r="163" spans="1:11" s="509" customFormat="1" ht="12.75">
      <c r="A163" s="517"/>
      <c r="B163" s="517"/>
      <c r="C163" s="518"/>
      <c r="D163" s="518"/>
      <c r="E163" s="515"/>
      <c r="F163" s="515"/>
      <c r="G163" s="515"/>
      <c r="H163" s="515"/>
      <c r="I163" s="519"/>
      <c r="J163" s="519"/>
      <c r="K163" s="519"/>
    </row>
    <row r="164" spans="1:11" s="509" customFormat="1" ht="12.75">
      <c r="A164" s="517"/>
      <c r="B164" s="517"/>
      <c r="C164" s="518"/>
      <c r="D164" s="518"/>
      <c r="E164" s="515"/>
      <c r="F164" s="515"/>
      <c r="G164" s="515"/>
      <c r="H164" s="515"/>
      <c r="I164" s="519"/>
      <c r="J164" s="519"/>
      <c r="K164" s="519"/>
    </row>
    <row r="165" spans="1:11" s="509" customFormat="1" ht="12.75">
      <c r="A165" s="517"/>
      <c r="B165" s="517"/>
      <c r="C165" s="518"/>
      <c r="D165" s="518"/>
      <c r="E165" s="515"/>
      <c r="F165" s="515"/>
      <c r="G165" s="515"/>
      <c r="H165" s="515"/>
      <c r="I165" s="519"/>
      <c r="J165" s="519"/>
      <c r="K165" s="519"/>
    </row>
    <row r="166" spans="1:11" s="509" customFormat="1" ht="12.75">
      <c r="A166" s="517"/>
      <c r="B166" s="517"/>
      <c r="C166" s="518"/>
      <c r="D166" s="518"/>
      <c r="E166" s="515"/>
      <c r="F166" s="515"/>
      <c r="G166" s="515"/>
      <c r="H166" s="515"/>
      <c r="I166" s="519"/>
      <c r="J166" s="519"/>
      <c r="K166" s="519"/>
    </row>
    <row r="167" spans="1:11" s="509" customFormat="1" ht="12.75">
      <c r="A167" s="517"/>
      <c r="B167" s="517"/>
      <c r="C167" s="518"/>
      <c r="D167" s="518"/>
      <c r="E167" s="515"/>
      <c r="F167" s="515"/>
      <c r="G167" s="515"/>
      <c r="H167" s="515"/>
      <c r="I167" s="519"/>
      <c r="J167" s="519"/>
      <c r="K167" s="519"/>
    </row>
    <row r="168" spans="1:11" s="509" customFormat="1" ht="12.75">
      <c r="A168" s="517"/>
      <c r="B168" s="517"/>
      <c r="C168" s="518"/>
      <c r="D168" s="518"/>
      <c r="E168" s="515"/>
      <c r="F168" s="515"/>
      <c r="G168" s="515"/>
      <c r="H168" s="515"/>
      <c r="I168" s="519"/>
      <c r="J168" s="519"/>
      <c r="K168" s="519"/>
    </row>
    <row r="169" spans="1:11" s="509" customFormat="1" ht="12.75">
      <c r="A169" s="517"/>
      <c r="B169" s="517"/>
      <c r="C169" s="518"/>
      <c r="D169" s="518"/>
      <c r="E169" s="515"/>
      <c r="F169" s="515"/>
      <c r="G169" s="515"/>
      <c r="H169" s="515"/>
      <c r="I169" s="519"/>
      <c r="J169" s="519"/>
      <c r="K169" s="519"/>
    </row>
    <row r="170" spans="1:11" s="509" customFormat="1" ht="12.75">
      <c r="A170" s="517"/>
      <c r="B170" s="517"/>
      <c r="C170" s="518"/>
      <c r="D170" s="518"/>
      <c r="E170" s="515"/>
      <c r="F170" s="515"/>
      <c r="G170" s="515"/>
      <c r="H170" s="515"/>
      <c r="I170" s="519"/>
      <c r="J170" s="519"/>
      <c r="K170" s="519"/>
    </row>
    <row r="171" spans="1:11" s="509" customFormat="1" ht="12.75">
      <c r="A171" s="517"/>
      <c r="B171" s="517"/>
      <c r="C171" s="518"/>
      <c r="D171" s="518"/>
      <c r="E171" s="515"/>
      <c r="F171" s="515"/>
      <c r="G171" s="515"/>
      <c r="H171" s="515"/>
      <c r="I171" s="519"/>
      <c r="J171" s="519"/>
      <c r="K171" s="519"/>
    </row>
    <row r="172" spans="1:11" s="509" customFormat="1" ht="12.75">
      <c r="A172" s="517"/>
      <c r="B172" s="517"/>
      <c r="C172" s="518"/>
      <c r="D172" s="518"/>
      <c r="E172" s="515"/>
      <c r="F172" s="515"/>
      <c r="G172" s="515"/>
      <c r="H172" s="515"/>
      <c r="I172" s="519"/>
      <c r="J172" s="519"/>
      <c r="K172" s="519"/>
    </row>
    <row r="173" spans="1:11" s="509" customFormat="1" ht="12.75">
      <c r="A173" s="517"/>
      <c r="B173" s="517"/>
      <c r="C173" s="518"/>
      <c r="D173" s="518"/>
      <c r="E173" s="515"/>
      <c r="F173" s="515"/>
      <c r="G173" s="515"/>
      <c r="H173" s="515"/>
      <c r="I173" s="519"/>
      <c r="J173" s="519"/>
      <c r="K173" s="519"/>
    </row>
    <row r="174" spans="1:11" s="509" customFormat="1" ht="12.75">
      <c r="A174" s="517"/>
      <c r="B174" s="517"/>
      <c r="C174" s="518"/>
      <c r="D174" s="518"/>
      <c r="E174" s="515"/>
      <c r="F174" s="515"/>
      <c r="G174" s="515"/>
      <c r="H174" s="515"/>
      <c r="I174" s="519"/>
      <c r="J174" s="519"/>
      <c r="K174" s="519"/>
    </row>
    <row r="175" spans="1:11" s="509" customFormat="1" ht="12.75">
      <c r="A175" s="517"/>
      <c r="B175" s="517"/>
      <c r="C175" s="518"/>
      <c r="D175" s="518"/>
      <c r="E175" s="515"/>
      <c r="F175" s="515"/>
      <c r="G175" s="515"/>
      <c r="H175" s="515"/>
      <c r="I175" s="519"/>
      <c r="J175" s="519"/>
      <c r="K175" s="519"/>
    </row>
    <row r="176" spans="1:11" s="509" customFormat="1" ht="12.75">
      <c r="A176" s="517"/>
      <c r="B176" s="517"/>
      <c r="C176" s="518"/>
      <c r="D176" s="518"/>
      <c r="E176" s="515"/>
      <c r="F176" s="515"/>
      <c r="G176" s="515"/>
      <c r="H176" s="515"/>
      <c r="I176" s="519"/>
      <c r="J176" s="519"/>
      <c r="K176" s="519"/>
    </row>
    <row r="177" spans="1:11" s="509" customFormat="1" ht="12.75">
      <c r="A177" s="517"/>
      <c r="B177" s="517"/>
      <c r="C177" s="518"/>
      <c r="D177" s="518"/>
      <c r="E177" s="515"/>
      <c r="F177" s="515"/>
      <c r="G177" s="515"/>
      <c r="H177" s="515"/>
      <c r="I177" s="519"/>
      <c r="J177" s="519"/>
      <c r="K177" s="519"/>
    </row>
    <row r="178" spans="1:11" s="509" customFormat="1" ht="12.75">
      <c r="A178" s="517"/>
      <c r="B178" s="517"/>
      <c r="C178" s="518"/>
      <c r="D178" s="518"/>
      <c r="E178" s="515"/>
      <c r="F178" s="515"/>
      <c r="G178" s="515"/>
      <c r="H178" s="515"/>
      <c r="I178" s="519"/>
      <c r="J178" s="519"/>
      <c r="K178" s="519"/>
    </row>
    <row r="179" spans="1:11" s="509" customFormat="1" ht="12.75">
      <c r="A179" s="517"/>
      <c r="B179" s="517"/>
      <c r="C179" s="518"/>
      <c r="D179" s="518"/>
      <c r="E179" s="515"/>
      <c r="F179" s="515"/>
      <c r="G179" s="515"/>
      <c r="H179" s="515"/>
      <c r="I179" s="519"/>
      <c r="J179" s="519"/>
      <c r="K179" s="519"/>
    </row>
    <row r="180" spans="1:11" s="509" customFormat="1" ht="12.75">
      <c r="A180" s="517"/>
      <c r="B180" s="517"/>
      <c r="C180" s="518"/>
      <c r="D180" s="518"/>
      <c r="E180" s="515"/>
      <c r="F180" s="515"/>
      <c r="G180" s="515"/>
      <c r="H180" s="515"/>
      <c r="I180" s="519"/>
      <c r="J180" s="519"/>
      <c r="K180" s="519"/>
    </row>
    <row r="181" spans="1:11" s="509" customFormat="1" ht="12.75">
      <c r="A181" s="517"/>
      <c r="B181" s="517"/>
      <c r="C181" s="518"/>
      <c r="D181" s="518"/>
      <c r="E181" s="515"/>
      <c r="F181" s="515"/>
      <c r="G181" s="515"/>
      <c r="H181" s="515"/>
      <c r="I181" s="519"/>
      <c r="J181" s="519"/>
      <c r="K181" s="519"/>
    </row>
    <row r="182" spans="1:11" s="509" customFormat="1" ht="12.75">
      <c r="A182" s="517"/>
      <c r="B182" s="517"/>
      <c r="C182" s="518"/>
      <c r="D182" s="518"/>
      <c r="E182" s="515"/>
      <c r="F182" s="515"/>
      <c r="G182" s="515"/>
      <c r="H182" s="515"/>
      <c r="I182" s="519"/>
      <c r="J182" s="519"/>
      <c r="K182" s="519"/>
    </row>
    <row r="183" spans="1:11" s="509" customFormat="1" ht="12.75">
      <c r="A183" s="517"/>
      <c r="B183" s="517"/>
      <c r="C183" s="518"/>
      <c r="D183" s="518"/>
      <c r="E183" s="515"/>
      <c r="F183" s="515"/>
      <c r="G183" s="515"/>
      <c r="H183" s="515"/>
      <c r="I183" s="519"/>
      <c r="J183" s="519"/>
      <c r="K183" s="519"/>
    </row>
    <row r="184" spans="1:11" s="509" customFormat="1" ht="12.75">
      <c r="A184" s="517"/>
      <c r="B184" s="517"/>
      <c r="C184" s="518"/>
      <c r="D184" s="518"/>
      <c r="E184" s="515"/>
      <c r="F184" s="515"/>
      <c r="G184" s="515"/>
      <c r="H184" s="515"/>
      <c r="I184" s="519"/>
      <c r="J184" s="519"/>
      <c r="K184" s="519"/>
    </row>
    <row r="185" spans="1:11" s="509" customFormat="1" ht="12.75">
      <c r="A185" s="517"/>
      <c r="B185" s="517"/>
      <c r="C185" s="518"/>
      <c r="D185" s="518"/>
      <c r="E185" s="515"/>
      <c r="F185" s="515"/>
      <c r="G185" s="515"/>
      <c r="H185" s="515"/>
      <c r="I185" s="519"/>
      <c r="J185" s="519"/>
      <c r="K185" s="519"/>
    </row>
    <row r="186" spans="1:11" s="509" customFormat="1" ht="12.75">
      <c r="A186" s="517"/>
      <c r="B186" s="517"/>
      <c r="C186" s="518"/>
      <c r="D186" s="518"/>
      <c r="E186" s="515"/>
      <c r="F186" s="515"/>
      <c r="G186" s="515"/>
      <c r="H186" s="515"/>
      <c r="I186" s="519"/>
      <c r="J186" s="519"/>
      <c r="K186" s="519"/>
    </row>
    <row r="187" spans="1:11" s="509" customFormat="1" ht="12.75">
      <c r="A187" s="517"/>
      <c r="B187" s="517"/>
      <c r="C187" s="518"/>
      <c r="D187" s="518"/>
      <c r="E187" s="515"/>
      <c r="F187" s="515"/>
      <c r="G187" s="515"/>
      <c r="H187" s="515"/>
      <c r="I187" s="519"/>
      <c r="J187" s="519"/>
      <c r="K187" s="519"/>
    </row>
    <row r="188" spans="1:11" s="509" customFormat="1" ht="12.75">
      <c r="A188" s="517"/>
      <c r="B188" s="517"/>
      <c r="C188" s="518"/>
      <c r="D188" s="518"/>
      <c r="E188" s="515"/>
      <c r="F188" s="515"/>
      <c r="G188" s="515"/>
      <c r="H188" s="515"/>
      <c r="I188" s="519"/>
      <c r="J188" s="519"/>
      <c r="K188" s="519"/>
    </row>
    <row r="189" spans="1:11" s="509" customFormat="1" ht="12.75">
      <c r="A189" s="517"/>
      <c r="B189" s="517"/>
      <c r="C189" s="518"/>
      <c r="D189" s="518"/>
      <c r="E189" s="515"/>
      <c r="F189" s="515"/>
      <c r="G189" s="515"/>
      <c r="H189" s="515"/>
      <c r="I189" s="519"/>
      <c r="J189" s="519"/>
      <c r="K189" s="519"/>
    </row>
    <row r="190" spans="1:11" s="509" customFormat="1" ht="12.75">
      <c r="A190" s="517"/>
      <c r="B190" s="517"/>
      <c r="C190" s="518"/>
      <c r="D190" s="518"/>
      <c r="E190" s="515"/>
      <c r="F190" s="515"/>
      <c r="G190" s="515"/>
      <c r="H190" s="515"/>
      <c r="I190" s="519"/>
      <c r="J190" s="519"/>
      <c r="K190" s="519"/>
    </row>
    <row r="191" spans="1:11" s="509" customFormat="1" ht="12.75">
      <c r="A191" s="517"/>
      <c r="B191" s="517"/>
      <c r="C191" s="518"/>
      <c r="D191" s="518"/>
      <c r="E191" s="515"/>
      <c r="F191" s="515"/>
      <c r="G191" s="515"/>
      <c r="H191" s="515"/>
      <c r="I191" s="519"/>
      <c r="J191" s="519"/>
      <c r="K191" s="519"/>
    </row>
    <row r="192" spans="1:11" s="509" customFormat="1" ht="12.75">
      <c r="A192" s="517"/>
      <c r="B192" s="517"/>
      <c r="C192" s="518"/>
      <c r="D192" s="518"/>
      <c r="E192" s="515"/>
      <c r="F192" s="515"/>
      <c r="G192" s="515"/>
      <c r="H192" s="515"/>
      <c r="I192" s="519"/>
      <c r="J192" s="519"/>
      <c r="K192" s="519"/>
    </row>
    <row r="193" spans="1:11" s="509" customFormat="1" ht="12.75">
      <c r="A193" s="517"/>
      <c r="B193" s="517"/>
      <c r="C193" s="518"/>
      <c r="D193" s="518"/>
      <c r="E193" s="515"/>
      <c r="F193" s="515"/>
      <c r="G193" s="515"/>
      <c r="H193" s="515"/>
      <c r="I193" s="519"/>
      <c r="J193" s="519"/>
      <c r="K193" s="519"/>
    </row>
    <row r="194" spans="1:11" s="509" customFormat="1" ht="12.75">
      <c r="A194" s="517"/>
      <c r="B194" s="517"/>
      <c r="C194" s="518"/>
      <c r="D194" s="518"/>
      <c r="E194" s="515"/>
      <c r="F194" s="515"/>
      <c r="G194" s="515"/>
      <c r="H194" s="515"/>
      <c r="I194" s="519"/>
      <c r="J194" s="519"/>
      <c r="K194" s="519"/>
    </row>
    <row r="195" spans="1:11" s="509" customFormat="1" ht="12.75">
      <c r="A195" s="517"/>
      <c r="B195" s="517"/>
      <c r="C195" s="518"/>
      <c r="D195" s="518"/>
      <c r="E195" s="515"/>
      <c r="F195" s="515"/>
      <c r="G195" s="515"/>
      <c r="H195" s="515"/>
      <c r="I195" s="519"/>
      <c r="J195" s="519"/>
      <c r="K195" s="519"/>
    </row>
    <row r="196" spans="1:11" s="509" customFormat="1" ht="12.75">
      <c r="A196" s="517"/>
      <c r="B196" s="517"/>
      <c r="C196" s="518"/>
      <c r="D196" s="518"/>
      <c r="E196" s="515"/>
      <c r="F196" s="515"/>
      <c r="G196" s="515"/>
      <c r="H196" s="515"/>
      <c r="I196" s="519"/>
      <c r="J196" s="519"/>
      <c r="K196" s="519"/>
    </row>
    <row r="197" spans="1:11" s="509" customFormat="1" ht="12.75">
      <c r="A197" s="517"/>
      <c r="B197" s="517"/>
      <c r="C197" s="518"/>
      <c r="D197" s="518"/>
      <c r="E197" s="515"/>
      <c r="F197" s="515"/>
      <c r="G197" s="515"/>
      <c r="H197" s="515"/>
      <c r="I197" s="519"/>
      <c r="J197" s="519"/>
      <c r="K197" s="519"/>
    </row>
    <row r="198" spans="1:11" s="509" customFormat="1" ht="12.75">
      <c r="A198" s="517"/>
      <c r="B198" s="517"/>
      <c r="C198" s="518"/>
      <c r="D198" s="518"/>
      <c r="E198" s="515"/>
      <c r="F198" s="515"/>
      <c r="G198" s="515"/>
      <c r="H198" s="515"/>
      <c r="I198" s="519"/>
      <c r="J198" s="519"/>
      <c r="K198" s="519"/>
    </row>
    <row r="199" spans="1:11" s="509" customFormat="1" ht="12.75">
      <c r="A199" s="517"/>
      <c r="B199" s="517"/>
      <c r="C199" s="518"/>
      <c r="D199" s="518"/>
      <c r="E199" s="515"/>
      <c r="F199" s="515"/>
      <c r="G199" s="515"/>
      <c r="H199" s="515"/>
      <c r="I199" s="519"/>
      <c r="J199" s="519"/>
      <c r="K199" s="519"/>
    </row>
    <row r="200" spans="1:11" s="509" customFormat="1" ht="12.75">
      <c r="A200" s="517"/>
      <c r="B200" s="517"/>
      <c r="C200" s="518"/>
      <c r="D200" s="518"/>
      <c r="E200" s="515"/>
      <c r="F200" s="515"/>
      <c r="G200" s="515"/>
      <c r="H200" s="515"/>
      <c r="I200" s="519"/>
      <c r="J200" s="519"/>
      <c r="K200" s="519"/>
    </row>
    <row r="201" spans="1:11" s="509" customFormat="1" ht="12.75">
      <c r="A201" s="517"/>
      <c r="B201" s="517"/>
      <c r="C201" s="518"/>
      <c r="D201" s="518"/>
      <c r="E201" s="515"/>
      <c r="F201" s="515"/>
      <c r="G201" s="515"/>
      <c r="H201" s="515"/>
      <c r="I201" s="519"/>
      <c r="J201" s="519"/>
      <c r="K201" s="519"/>
    </row>
    <row r="202" spans="1:11" s="509" customFormat="1" ht="12.75">
      <c r="A202" s="517"/>
      <c r="B202" s="517"/>
      <c r="C202" s="510"/>
      <c r="D202" s="510"/>
      <c r="E202" s="520"/>
      <c r="F202" s="520"/>
      <c r="G202" s="520"/>
      <c r="H202" s="520"/>
      <c r="I202" s="510"/>
      <c r="J202" s="510"/>
      <c r="K202" s="510"/>
    </row>
    <row r="203" spans="1:11" s="509" customFormat="1" ht="12.75">
      <c r="A203" s="517"/>
      <c r="B203" s="517"/>
      <c r="C203" s="510"/>
      <c r="D203" s="510"/>
      <c r="E203" s="520"/>
      <c r="F203" s="520"/>
      <c r="G203" s="520"/>
      <c r="H203" s="520"/>
      <c r="I203" s="510"/>
      <c r="J203" s="510"/>
      <c r="K203" s="510"/>
    </row>
    <row r="204" spans="1:11" s="509" customFormat="1" ht="12.75">
      <c r="A204" s="517"/>
      <c r="B204" s="517"/>
      <c r="C204" s="510"/>
      <c r="D204" s="510"/>
      <c r="E204" s="520"/>
      <c r="F204" s="520"/>
      <c r="G204" s="520"/>
      <c r="H204" s="520"/>
      <c r="I204" s="510"/>
      <c r="J204" s="510"/>
      <c r="K204" s="510"/>
    </row>
    <row r="205" spans="1:11" s="509" customFormat="1" ht="12.75">
      <c r="A205" s="517"/>
      <c r="B205" s="517"/>
      <c r="C205" s="510"/>
      <c r="D205" s="510"/>
      <c r="E205" s="520"/>
      <c r="F205" s="520"/>
      <c r="G205" s="520"/>
      <c r="H205" s="520"/>
      <c r="I205" s="510"/>
      <c r="J205" s="510"/>
      <c r="K205" s="510"/>
    </row>
    <row r="206" spans="1:11" s="509" customFormat="1" ht="12.75">
      <c r="A206" s="517"/>
      <c r="B206" s="517"/>
      <c r="C206" s="510"/>
      <c r="D206" s="510"/>
      <c r="E206" s="520"/>
      <c r="F206" s="520"/>
      <c r="G206" s="520"/>
      <c r="H206" s="520"/>
      <c r="I206" s="510"/>
      <c r="J206" s="510"/>
      <c r="K206" s="510"/>
    </row>
    <row r="207" spans="1:11" s="509" customFormat="1" ht="12.75">
      <c r="A207" s="517"/>
      <c r="B207" s="517"/>
      <c r="C207" s="510"/>
      <c r="D207" s="510"/>
      <c r="E207" s="520"/>
      <c r="F207" s="520"/>
      <c r="G207" s="520"/>
      <c r="H207" s="520"/>
      <c r="I207" s="510"/>
      <c r="J207" s="510"/>
      <c r="K207" s="510"/>
    </row>
    <row r="208" spans="1:11" s="509" customFormat="1" ht="12.75">
      <c r="A208" s="517"/>
      <c r="B208" s="517"/>
      <c r="C208" s="510"/>
      <c r="D208" s="510"/>
      <c r="E208" s="520"/>
      <c r="F208" s="520"/>
      <c r="G208" s="520"/>
      <c r="H208" s="520"/>
      <c r="I208" s="510"/>
      <c r="J208" s="510"/>
      <c r="K208" s="510"/>
    </row>
    <row r="209" spans="1:11" s="509" customFormat="1" ht="12.75">
      <c r="A209" s="517"/>
      <c r="B209" s="517"/>
      <c r="C209" s="510"/>
      <c r="D209" s="510"/>
      <c r="E209" s="520"/>
      <c r="F209" s="520"/>
      <c r="G209" s="520"/>
      <c r="H209" s="520"/>
      <c r="I209" s="510"/>
      <c r="J209" s="510"/>
      <c r="K209" s="510"/>
    </row>
    <row r="210" spans="1:11" s="509" customFormat="1" ht="12.75">
      <c r="A210" s="517"/>
      <c r="B210" s="517"/>
      <c r="C210" s="510"/>
      <c r="D210" s="510"/>
      <c r="E210" s="520"/>
      <c r="F210" s="520"/>
      <c r="G210" s="520"/>
      <c r="H210" s="520"/>
      <c r="I210" s="510"/>
      <c r="J210" s="510"/>
      <c r="K210" s="510"/>
    </row>
    <row r="211" spans="1:11" s="509" customFormat="1" ht="12.75">
      <c r="A211" s="517"/>
      <c r="B211" s="517"/>
      <c r="C211" s="510"/>
      <c r="D211" s="510"/>
      <c r="E211" s="520"/>
      <c r="F211" s="520"/>
      <c r="G211" s="520"/>
      <c r="H211" s="520"/>
      <c r="I211" s="510"/>
      <c r="J211" s="510"/>
      <c r="K211" s="510"/>
    </row>
    <row r="212" spans="1:11" s="509" customFormat="1" ht="12.75">
      <c r="A212" s="517"/>
      <c r="B212" s="517"/>
      <c r="C212" s="510"/>
      <c r="D212" s="510"/>
      <c r="E212" s="520"/>
      <c r="F212" s="520"/>
      <c r="G212" s="520"/>
      <c r="H212" s="520"/>
      <c r="I212" s="510"/>
      <c r="J212" s="510"/>
      <c r="K212" s="510"/>
    </row>
    <row r="213" spans="1:11" s="509" customFormat="1" ht="12.75">
      <c r="A213" s="517"/>
      <c r="B213" s="517"/>
      <c r="C213" s="510"/>
      <c r="D213" s="510"/>
      <c r="E213" s="520"/>
      <c r="F213" s="520"/>
      <c r="G213" s="520"/>
      <c r="H213" s="520"/>
      <c r="I213" s="510"/>
      <c r="J213" s="510"/>
      <c r="K213" s="510"/>
    </row>
    <row r="214" spans="1:11" s="509" customFormat="1" ht="12.75">
      <c r="A214" s="517"/>
      <c r="B214" s="517"/>
      <c r="C214" s="510"/>
      <c r="D214" s="510"/>
      <c r="E214" s="520"/>
      <c r="F214" s="520"/>
      <c r="G214" s="520"/>
      <c r="H214" s="520"/>
      <c r="I214" s="510"/>
      <c r="J214" s="510"/>
      <c r="K214" s="510"/>
    </row>
    <row r="215" spans="1:11" s="509" customFormat="1" ht="12.75">
      <c r="A215" s="517"/>
      <c r="B215" s="517"/>
      <c r="C215" s="510"/>
      <c r="D215" s="510"/>
      <c r="E215" s="520"/>
      <c r="F215" s="520"/>
      <c r="G215" s="520"/>
      <c r="H215" s="520"/>
      <c r="I215" s="510"/>
      <c r="J215" s="510"/>
      <c r="K215" s="510"/>
    </row>
    <row r="216" spans="1:11" s="509" customFormat="1" ht="12.75">
      <c r="A216" s="517"/>
      <c r="B216" s="517"/>
      <c r="C216" s="510"/>
      <c r="D216" s="510"/>
      <c r="E216" s="520"/>
      <c r="F216" s="520"/>
      <c r="G216" s="520"/>
      <c r="H216" s="520"/>
      <c r="I216" s="510"/>
      <c r="J216" s="510"/>
      <c r="K216" s="510"/>
    </row>
    <row r="217" spans="1:11" s="509" customFormat="1" ht="12.75">
      <c r="A217" s="517"/>
      <c r="B217" s="517"/>
      <c r="C217" s="510"/>
      <c r="D217" s="510"/>
      <c r="E217" s="520"/>
      <c r="F217" s="520"/>
      <c r="G217" s="520"/>
      <c r="H217" s="520"/>
      <c r="I217" s="510"/>
      <c r="J217" s="510"/>
      <c r="K217" s="510"/>
    </row>
    <row r="218" spans="1:11" s="509" customFormat="1" ht="12.75">
      <c r="A218" s="517"/>
      <c r="B218" s="517"/>
      <c r="C218" s="510"/>
      <c r="D218" s="510"/>
      <c r="E218" s="520"/>
      <c r="F218" s="520"/>
      <c r="G218" s="520"/>
      <c r="H218" s="520"/>
      <c r="I218" s="510"/>
      <c r="J218" s="510"/>
      <c r="K218" s="510"/>
    </row>
    <row r="219" spans="1:11" s="509" customFormat="1" ht="12.75">
      <c r="A219" s="517"/>
      <c r="B219" s="517"/>
      <c r="C219" s="510"/>
      <c r="D219" s="510"/>
      <c r="E219" s="520"/>
      <c r="F219" s="520"/>
      <c r="G219" s="520"/>
      <c r="H219" s="520"/>
      <c r="I219" s="510"/>
      <c r="J219" s="510"/>
      <c r="K219" s="510"/>
    </row>
    <row r="220" spans="1:11" s="509" customFormat="1" ht="12.75">
      <c r="A220" s="517"/>
      <c r="B220" s="517"/>
      <c r="C220" s="510"/>
      <c r="D220" s="510"/>
      <c r="E220" s="520"/>
      <c r="F220" s="520"/>
      <c r="G220" s="520"/>
      <c r="H220" s="520"/>
      <c r="I220" s="510"/>
      <c r="J220" s="510"/>
      <c r="K220" s="510"/>
    </row>
    <row r="221" spans="1:11" s="509" customFormat="1" ht="12.75">
      <c r="A221" s="517"/>
      <c r="B221" s="517"/>
      <c r="C221" s="510"/>
      <c r="D221" s="510"/>
      <c r="E221" s="520"/>
      <c r="F221" s="520"/>
      <c r="G221" s="520"/>
      <c r="H221" s="520"/>
      <c r="I221" s="510"/>
      <c r="J221" s="510"/>
      <c r="K221" s="510"/>
    </row>
    <row r="222" spans="1:11" s="509" customFormat="1" ht="12.75">
      <c r="A222" s="517"/>
      <c r="B222" s="517"/>
      <c r="C222" s="510"/>
      <c r="D222" s="510"/>
      <c r="E222" s="520"/>
      <c r="F222" s="520"/>
      <c r="G222" s="520"/>
      <c r="H222" s="520"/>
      <c r="I222" s="510"/>
      <c r="J222" s="510"/>
      <c r="K222" s="510"/>
    </row>
    <row r="223" spans="1:11" s="509" customFormat="1" ht="12.75">
      <c r="A223" s="517"/>
      <c r="B223" s="517"/>
      <c r="C223" s="510"/>
      <c r="D223" s="510"/>
      <c r="E223" s="520"/>
      <c r="F223" s="520"/>
      <c r="G223" s="520"/>
      <c r="H223" s="520"/>
      <c r="I223" s="510"/>
      <c r="J223" s="510"/>
      <c r="K223" s="510"/>
    </row>
    <row r="224" spans="1:11" s="509" customFormat="1" ht="12.75">
      <c r="A224" s="517"/>
      <c r="B224" s="517"/>
      <c r="C224" s="510"/>
      <c r="D224" s="510"/>
      <c r="E224" s="520"/>
      <c r="F224" s="520"/>
      <c r="G224" s="520"/>
      <c r="H224" s="520"/>
      <c r="I224" s="510"/>
      <c r="J224" s="510"/>
      <c r="K224" s="510"/>
    </row>
    <row r="225" spans="1:11" s="509" customFormat="1" ht="12.75">
      <c r="A225" s="517"/>
      <c r="B225" s="517"/>
      <c r="C225" s="510"/>
      <c r="D225" s="510"/>
      <c r="E225" s="520"/>
      <c r="F225" s="520"/>
      <c r="G225" s="520"/>
      <c r="H225" s="520"/>
      <c r="I225" s="510"/>
      <c r="J225" s="510"/>
      <c r="K225" s="510"/>
    </row>
    <row r="226" spans="1:11" s="509" customFormat="1" ht="12.75">
      <c r="A226" s="517"/>
      <c r="B226" s="517"/>
      <c r="C226" s="510"/>
      <c r="D226" s="510"/>
      <c r="E226" s="520"/>
      <c r="F226" s="520"/>
      <c r="G226" s="520"/>
      <c r="H226" s="520"/>
      <c r="I226" s="510"/>
      <c r="J226" s="510"/>
      <c r="K226" s="510"/>
    </row>
    <row r="227" spans="1:11" s="509" customFormat="1" ht="12.75">
      <c r="A227" s="517"/>
      <c r="B227" s="517"/>
      <c r="C227" s="510"/>
      <c r="D227" s="510"/>
      <c r="E227" s="520"/>
      <c r="F227" s="520"/>
      <c r="G227" s="520"/>
      <c r="H227" s="520"/>
      <c r="I227" s="510"/>
      <c r="J227" s="510"/>
      <c r="K227" s="510"/>
    </row>
    <row r="228" spans="1:11" s="509" customFormat="1" ht="12.75">
      <c r="A228" s="517"/>
      <c r="B228" s="517"/>
      <c r="C228" s="510"/>
      <c r="D228" s="510"/>
      <c r="E228" s="520"/>
      <c r="F228" s="520"/>
      <c r="G228" s="520"/>
      <c r="H228" s="520"/>
      <c r="I228" s="510"/>
      <c r="J228" s="510"/>
      <c r="K228" s="510"/>
    </row>
    <row r="229" spans="1:11" s="509" customFormat="1" ht="12.75">
      <c r="A229" s="517"/>
      <c r="B229" s="517"/>
      <c r="C229" s="510"/>
      <c r="D229" s="510"/>
      <c r="E229" s="520"/>
      <c r="F229" s="520"/>
      <c r="G229" s="520"/>
      <c r="H229" s="520"/>
      <c r="I229" s="510"/>
      <c r="J229" s="510"/>
      <c r="K229" s="510"/>
    </row>
    <row r="230" spans="1:11" s="509" customFormat="1" ht="12.75">
      <c r="A230" s="517"/>
      <c r="B230" s="517"/>
      <c r="C230" s="510"/>
      <c r="D230" s="510"/>
      <c r="E230" s="520"/>
      <c r="F230" s="520"/>
      <c r="G230" s="520"/>
      <c r="H230" s="520"/>
      <c r="I230" s="510"/>
      <c r="J230" s="510"/>
      <c r="K230" s="510"/>
    </row>
    <row r="231" spans="1:11" s="509" customFormat="1" ht="12.75">
      <c r="A231" s="517"/>
      <c r="B231" s="517"/>
      <c r="C231" s="510"/>
      <c r="D231" s="510"/>
      <c r="E231" s="520"/>
      <c r="F231" s="520"/>
      <c r="G231" s="520"/>
      <c r="H231" s="520"/>
      <c r="I231" s="510"/>
      <c r="J231" s="510"/>
      <c r="K231" s="510"/>
    </row>
    <row r="232" spans="1:11" s="509" customFormat="1" ht="12.75">
      <c r="A232" s="517"/>
      <c r="B232" s="517"/>
      <c r="C232" s="510"/>
      <c r="D232" s="510"/>
      <c r="E232" s="520"/>
      <c r="F232" s="520"/>
      <c r="G232" s="520"/>
      <c r="H232" s="520"/>
      <c r="I232" s="510"/>
      <c r="J232" s="510"/>
      <c r="K232" s="510"/>
    </row>
    <row r="233" spans="1:11" s="509" customFormat="1" ht="12.75">
      <c r="A233" s="517"/>
      <c r="B233" s="517"/>
      <c r="C233" s="510"/>
      <c r="D233" s="510"/>
      <c r="E233" s="520"/>
      <c r="F233" s="520"/>
      <c r="G233" s="520"/>
      <c r="H233" s="520"/>
      <c r="I233" s="510"/>
      <c r="J233" s="510"/>
      <c r="K233" s="510"/>
    </row>
    <row r="234" spans="1:11" s="509" customFormat="1" ht="12.75">
      <c r="A234" s="517"/>
      <c r="B234" s="517"/>
      <c r="C234" s="510"/>
      <c r="D234" s="510"/>
      <c r="E234" s="520"/>
      <c r="F234" s="520"/>
      <c r="G234" s="520"/>
      <c r="H234" s="520"/>
      <c r="I234" s="510"/>
      <c r="J234" s="510"/>
      <c r="K234" s="510"/>
    </row>
    <row r="235" spans="1:11" s="509" customFormat="1" ht="12.75">
      <c r="A235" s="517"/>
      <c r="B235" s="517"/>
      <c r="C235" s="510"/>
      <c r="D235" s="510"/>
      <c r="E235" s="520"/>
      <c r="F235" s="520"/>
      <c r="G235" s="520"/>
      <c r="H235" s="520"/>
      <c r="I235" s="510"/>
      <c r="J235" s="510"/>
      <c r="K235" s="510"/>
    </row>
    <row r="236" spans="1:11" s="509" customFormat="1" ht="12.75">
      <c r="A236" s="517"/>
      <c r="B236" s="517"/>
      <c r="C236" s="510"/>
      <c r="D236" s="510"/>
      <c r="E236" s="520"/>
      <c r="F236" s="520"/>
      <c r="G236" s="520"/>
      <c r="H236" s="520"/>
      <c r="I236" s="510"/>
      <c r="J236" s="510"/>
      <c r="K236" s="510"/>
    </row>
    <row r="237" spans="1:11" s="509" customFormat="1" ht="12.75">
      <c r="A237" s="517"/>
      <c r="B237" s="517"/>
      <c r="C237" s="510"/>
      <c r="D237" s="510"/>
      <c r="E237" s="520"/>
      <c r="F237" s="520"/>
      <c r="G237" s="520"/>
      <c r="H237" s="520"/>
      <c r="I237" s="510"/>
      <c r="J237" s="510"/>
      <c r="K237" s="510"/>
    </row>
    <row r="238" spans="1:11" s="509" customFormat="1" ht="12.75">
      <c r="A238" s="517"/>
      <c r="B238" s="517"/>
      <c r="C238" s="510"/>
      <c r="D238" s="510"/>
      <c r="E238" s="520"/>
      <c r="F238" s="520"/>
      <c r="G238" s="520"/>
      <c r="H238" s="520"/>
      <c r="I238" s="510"/>
      <c r="J238" s="510"/>
      <c r="K238" s="510"/>
    </row>
    <row r="239" spans="1:11" s="509" customFormat="1" ht="12.75">
      <c r="A239" s="517"/>
      <c r="B239" s="517"/>
      <c r="C239" s="510"/>
      <c r="D239" s="510"/>
      <c r="E239" s="520"/>
      <c r="F239" s="520"/>
      <c r="G239" s="520"/>
      <c r="H239" s="520"/>
      <c r="I239" s="510"/>
      <c r="J239" s="510"/>
      <c r="K239" s="510"/>
    </row>
    <row r="240" spans="1:11" s="509" customFormat="1" ht="12.75">
      <c r="A240" s="517"/>
      <c r="B240" s="517"/>
      <c r="C240" s="510"/>
      <c r="D240" s="510"/>
      <c r="E240" s="520"/>
      <c r="F240" s="520"/>
      <c r="G240" s="520"/>
      <c r="H240" s="520"/>
      <c r="I240" s="510"/>
      <c r="J240" s="510"/>
      <c r="K240" s="510"/>
    </row>
    <row r="241" spans="1:11" s="509" customFormat="1" ht="12.75">
      <c r="A241" s="517"/>
      <c r="B241" s="517"/>
      <c r="C241" s="510"/>
      <c r="D241" s="510"/>
      <c r="E241" s="520"/>
      <c r="F241" s="520"/>
      <c r="G241" s="520"/>
      <c r="H241" s="520"/>
      <c r="I241" s="510"/>
      <c r="J241" s="510"/>
      <c r="K241" s="510"/>
    </row>
    <row r="242" spans="1:11" s="509" customFormat="1" ht="12.75">
      <c r="A242" s="517"/>
      <c r="B242" s="517"/>
      <c r="C242" s="510"/>
      <c r="D242" s="510"/>
      <c r="E242" s="520"/>
      <c r="F242" s="520"/>
      <c r="G242" s="520"/>
      <c r="H242" s="520"/>
      <c r="I242" s="510"/>
      <c r="J242" s="510"/>
      <c r="K242" s="510"/>
    </row>
    <row r="243" spans="1:11" s="509" customFormat="1" ht="12.75">
      <c r="A243" s="517"/>
      <c r="B243" s="517"/>
      <c r="C243" s="510"/>
      <c r="D243" s="510"/>
      <c r="E243" s="520"/>
      <c r="F243" s="520"/>
      <c r="G243" s="520"/>
      <c r="H243" s="520"/>
      <c r="I243" s="510"/>
      <c r="J243" s="510"/>
      <c r="K243" s="510"/>
    </row>
    <row r="244" spans="1:11" s="509" customFormat="1" ht="12.75">
      <c r="A244" s="517"/>
      <c r="B244" s="517"/>
      <c r="C244" s="510"/>
      <c r="D244" s="510"/>
      <c r="E244" s="520"/>
      <c r="F244" s="520"/>
      <c r="G244" s="520"/>
      <c r="H244" s="520"/>
      <c r="I244" s="510"/>
      <c r="J244" s="510"/>
      <c r="K244" s="510"/>
    </row>
    <row r="245" spans="1:11" s="509" customFormat="1" ht="12.75">
      <c r="A245" s="517"/>
      <c r="B245" s="517"/>
      <c r="C245" s="510"/>
      <c r="D245" s="510"/>
      <c r="E245" s="520"/>
      <c r="F245" s="520"/>
      <c r="G245" s="520"/>
      <c r="H245" s="520"/>
      <c r="I245" s="510"/>
      <c r="J245" s="510"/>
      <c r="K245" s="510"/>
    </row>
    <row r="246" spans="1:11" s="509" customFormat="1" ht="12.75">
      <c r="A246" s="517"/>
      <c r="B246" s="517"/>
      <c r="C246" s="510"/>
      <c r="D246" s="510"/>
      <c r="E246" s="520"/>
      <c r="F246" s="520"/>
      <c r="G246" s="520"/>
      <c r="H246" s="520"/>
      <c r="I246" s="510"/>
      <c r="J246" s="510"/>
      <c r="K246" s="510"/>
    </row>
    <row r="247" spans="1:11" s="509" customFormat="1" ht="12.75">
      <c r="A247" s="517"/>
      <c r="B247" s="517"/>
      <c r="C247" s="510"/>
      <c r="D247" s="510"/>
      <c r="E247" s="520"/>
      <c r="F247" s="520"/>
      <c r="G247" s="520"/>
      <c r="H247" s="520"/>
      <c r="I247" s="510"/>
      <c r="J247" s="510"/>
      <c r="K247" s="510"/>
    </row>
    <row r="248" spans="1:11" s="509" customFormat="1" ht="12.75">
      <c r="A248" s="517"/>
      <c r="B248" s="517"/>
      <c r="C248" s="510"/>
      <c r="D248" s="510"/>
      <c r="E248" s="520"/>
      <c r="F248" s="520"/>
      <c r="G248" s="520"/>
      <c r="H248" s="520"/>
      <c r="I248" s="510"/>
      <c r="J248" s="510"/>
      <c r="K248" s="510"/>
    </row>
    <row r="249" spans="1:11" s="509" customFormat="1" ht="12.75">
      <c r="A249" s="517"/>
      <c r="B249" s="517"/>
      <c r="C249" s="510"/>
      <c r="D249" s="510"/>
      <c r="E249" s="520"/>
      <c r="F249" s="520"/>
      <c r="G249" s="520"/>
      <c r="H249" s="520"/>
      <c r="I249" s="510"/>
      <c r="J249" s="510"/>
      <c r="K249" s="510"/>
    </row>
    <row r="250" spans="1:11" s="509" customFormat="1" ht="12.75">
      <c r="A250" s="517"/>
      <c r="B250" s="517"/>
      <c r="C250" s="510"/>
      <c r="D250" s="510"/>
      <c r="E250" s="520"/>
      <c r="F250" s="520"/>
      <c r="G250" s="520"/>
      <c r="H250" s="520"/>
      <c r="I250" s="510"/>
      <c r="J250" s="510"/>
      <c r="K250" s="510"/>
    </row>
    <row r="251" spans="1:11" s="509" customFormat="1" ht="12.75">
      <c r="A251" s="517"/>
      <c r="B251" s="517"/>
      <c r="C251" s="510"/>
      <c r="D251" s="510"/>
      <c r="E251" s="520"/>
      <c r="F251" s="520"/>
      <c r="G251" s="520"/>
      <c r="H251" s="520"/>
      <c r="I251" s="510"/>
      <c r="J251" s="510"/>
      <c r="K251" s="510"/>
    </row>
    <row r="252" spans="1:11" s="509" customFormat="1" ht="12.75">
      <c r="A252" s="517"/>
      <c r="B252" s="517"/>
      <c r="C252" s="510"/>
      <c r="D252" s="510"/>
      <c r="E252" s="520"/>
      <c r="F252" s="520"/>
      <c r="G252" s="520"/>
      <c r="H252" s="520"/>
      <c r="I252" s="510"/>
      <c r="J252" s="510"/>
      <c r="K252" s="510"/>
    </row>
    <row r="253" spans="1:11" s="509" customFormat="1" ht="12.75">
      <c r="A253" s="517"/>
      <c r="B253" s="517"/>
      <c r="C253" s="510"/>
      <c r="D253" s="510"/>
      <c r="E253" s="520"/>
      <c r="F253" s="520"/>
      <c r="G253" s="520"/>
      <c r="H253" s="520"/>
      <c r="I253" s="510"/>
      <c r="J253" s="510"/>
      <c r="K253" s="510"/>
    </row>
    <row r="254" spans="1:11" s="509" customFormat="1" ht="12.75">
      <c r="A254" s="517"/>
      <c r="B254" s="517"/>
      <c r="C254" s="510"/>
      <c r="D254" s="510"/>
      <c r="E254" s="520"/>
      <c r="F254" s="520"/>
      <c r="G254" s="520"/>
      <c r="H254" s="520"/>
      <c r="I254" s="510"/>
      <c r="J254" s="510"/>
      <c r="K254" s="510"/>
    </row>
    <row r="255" spans="1:11" s="509" customFormat="1" ht="12.75">
      <c r="A255" s="517"/>
      <c r="B255" s="517"/>
      <c r="C255" s="510"/>
      <c r="D255" s="510"/>
      <c r="E255" s="520"/>
      <c r="F255" s="520"/>
      <c r="G255" s="520"/>
      <c r="H255" s="520"/>
      <c r="I255" s="510"/>
      <c r="J255" s="510"/>
      <c r="K255" s="510"/>
    </row>
    <row r="256" spans="1:11" s="509" customFormat="1" ht="12.75">
      <c r="A256" s="517"/>
      <c r="B256" s="517"/>
      <c r="C256" s="510"/>
      <c r="D256" s="510"/>
      <c r="E256" s="520"/>
      <c r="F256" s="520"/>
      <c r="G256" s="520"/>
      <c r="H256" s="520"/>
      <c r="I256" s="510"/>
      <c r="J256" s="510"/>
      <c r="K256" s="510"/>
    </row>
    <row r="257" spans="1:11" s="509" customFormat="1" ht="12.75">
      <c r="A257" s="517"/>
      <c r="B257" s="517"/>
      <c r="C257" s="510"/>
      <c r="D257" s="510"/>
      <c r="E257" s="520"/>
      <c r="F257" s="520"/>
      <c r="G257" s="520"/>
      <c r="H257" s="520"/>
      <c r="I257" s="510"/>
      <c r="J257" s="510"/>
      <c r="K257" s="510"/>
    </row>
    <row r="258" spans="1:11" s="509" customFormat="1" ht="12.75">
      <c r="A258" s="517"/>
      <c r="B258" s="517"/>
      <c r="C258" s="510"/>
      <c r="D258" s="510"/>
      <c r="E258" s="520"/>
      <c r="F258" s="520"/>
      <c r="G258" s="520"/>
      <c r="H258" s="520"/>
      <c r="I258" s="510"/>
      <c r="J258" s="510"/>
      <c r="K258" s="510"/>
    </row>
    <row r="259" spans="1:11" s="509" customFormat="1" ht="12.75">
      <c r="A259" s="517"/>
      <c r="B259" s="517"/>
      <c r="C259" s="510"/>
      <c r="D259" s="510"/>
      <c r="E259" s="520"/>
      <c r="F259" s="520"/>
      <c r="G259" s="520"/>
      <c r="H259" s="520"/>
      <c r="I259" s="510"/>
      <c r="J259" s="510"/>
      <c r="K259" s="510"/>
    </row>
    <row r="260" spans="1:11" s="509" customFormat="1" ht="12.75">
      <c r="A260" s="517"/>
      <c r="B260" s="517"/>
      <c r="C260" s="510"/>
      <c r="D260" s="510"/>
      <c r="E260" s="520"/>
      <c r="F260" s="520"/>
      <c r="G260" s="520"/>
      <c r="H260" s="520"/>
      <c r="I260" s="510"/>
      <c r="J260" s="510"/>
      <c r="K260" s="510"/>
    </row>
    <row r="261" spans="1:11" s="509" customFormat="1" ht="12.75">
      <c r="A261" s="517"/>
      <c r="B261" s="517"/>
      <c r="C261" s="510"/>
      <c r="D261" s="510"/>
      <c r="E261" s="520"/>
      <c r="F261" s="520"/>
      <c r="G261" s="520"/>
      <c r="H261" s="520"/>
      <c r="I261" s="510"/>
      <c r="J261" s="510"/>
      <c r="K261" s="510"/>
    </row>
    <row r="262" spans="1:11" s="509" customFormat="1" ht="12.75">
      <c r="A262" s="517"/>
      <c r="B262" s="517"/>
      <c r="C262" s="510"/>
      <c r="D262" s="510"/>
      <c r="E262" s="520"/>
      <c r="F262" s="520"/>
      <c r="G262" s="520"/>
      <c r="H262" s="520"/>
      <c r="I262" s="510"/>
      <c r="J262" s="510"/>
      <c r="K262" s="510"/>
    </row>
    <row r="263" spans="1:11" s="509" customFormat="1" ht="12.75">
      <c r="A263" s="517"/>
      <c r="B263" s="517"/>
      <c r="C263" s="510"/>
      <c r="D263" s="510"/>
      <c r="E263" s="520"/>
      <c r="F263" s="520"/>
      <c r="G263" s="520"/>
      <c r="H263" s="520"/>
      <c r="I263" s="510"/>
      <c r="J263" s="510"/>
      <c r="K263" s="510"/>
    </row>
    <row r="264" spans="1:11" s="509" customFormat="1" ht="12.75">
      <c r="A264" s="517"/>
      <c r="B264" s="517"/>
      <c r="C264" s="510"/>
      <c r="D264" s="510"/>
      <c r="E264" s="520"/>
      <c r="F264" s="520"/>
      <c r="G264" s="520"/>
      <c r="H264" s="520"/>
      <c r="I264" s="510"/>
      <c r="J264" s="510"/>
      <c r="K264" s="510"/>
    </row>
    <row r="265" spans="1:11" s="509" customFormat="1" ht="12.75">
      <c r="A265" s="517"/>
      <c r="B265" s="517"/>
      <c r="C265" s="510"/>
      <c r="D265" s="510"/>
      <c r="E265" s="520"/>
      <c r="F265" s="520"/>
      <c r="G265" s="520"/>
      <c r="H265" s="520"/>
      <c r="I265" s="510"/>
      <c r="J265" s="510"/>
      <c r="K265" s="510"/>
    </row>
    <row r="266" spans="1:11" s="509" customFormat="1" ht="12.75">
      <c r="A266" s="517"/>
      <c r="B266" s="517"/>
      <c r="C266" s="510"/>
      <c r="D266" s="510"/>
      <c r="E266" s="520"/>
      <c r="F266" s="520"/>
      <c r="G266" s="520"/>
      <c r="H266" s="520"/>
      <c r="I266" s="510"/>
      <c r="J266" s="510"/>
      <c r="K266" s="510"/>
    </row>
    <row r="267" spans="1:11" s="509" customFormat="1" ht="12.75">
      <c r="A267" s="517"/>
      <c r="B267" s="517"/>
      <c r="C267" s="510"/>
      <c r="D267" s="510"/>
      <c r="E267" s="520"/>
      <c r="F267" s="520"/>
      <c r="G267" s="520"/>
      <c r="H267" s="520"/>
      <c r="I267" s="510"/>
      <c r="J267" s="510"/>
      <c r="K267" s="510"/>
    </row>
    <row r="268" spans="1:11" s="509" customFormat="1" ht="12.75">
      <c r="A268" s="517"/>
      <c r="B268" s="517"/>
      <c r="C268" s="510"/>
      <c r="D268" s="510"/>
      <c r="E268" s="520"/>
      <c r="F268" s="520"/>
      <c r="G268" s="520"/>
      <c r="H268" s="520"/>
      <c r="I268" s="510"/>
      <c r="J268" s="510"/>
      <c r="K268" s="510"/>
    </row>
    <row r="269" spans="1:11" s="509" customFormat="1" ht="12.75">
      <c r="A269" s="517"/>
      <c r="B269" s="517"/>
      <c r="C269" s="510"/>
      <c r="D269" s="510"/>
      <c r="E269" s="520"/>
      <c r="F269" s="520"/>
      <c r="G269" s="520"/>
      <c r="H269" s="520"/>
      <c r="I269" s="510"/>
      <c r="J269" s="510"/>
      <c r="K269" s="510"/>
    </row>
    <row r="270" spans="1:11" s="509" customFormat="1" ht="12.75">
      <c r="A270" s="517"/>
      <c r="B270" s="517"/>
      <c r="C270" s="510"/>
      <c r="D270" s="510"/>
      <c r="E270" s="520"/>
      <c r="F270" s="520"/>
      <c r="G270" s="520"/>
      <c r="H270" s="520"/>
      <c r="I270" s="510"/>
      <c r="J270" s="510"/>
      <c r="K270" s="510"/>
    </row>
    <row r="271" spans="1:11" s="509" customFormat="1" ht="12.75">
      <c r="A271" s="517"/>
      <c r="B271" s="517"/>
      <c r="C271" s="510"/>
      <c r="D271" s="510"/>
      <c r="E271" s="520"/>
      <c r="F271" s="520"/>
      <c r="G271" s="520"/>
      <c r="H271" s="520"/>
      <c r="I271" s="510"/>
      <c r="J271" s="510"/>
      <c r="K271" s="510"/>
    </row>
    <row r="272" spans="1:11" s="509" customFormat="1" ht="12.75">
      <c r="A272" s="517"/>
      <c r="B272" s="517"/>
      <c r="C272" s="510"/>
      <c r="D272" s="510"/>
      <c r="E272" s="520"/>
      <c r="F272" s="520"/>
      <c r="G272" s="520"/>
      <c r="H272" s="520"/>
      <c r="I272" s="510"/>
      <c r="J272" s="510"/>
      <c r="K272" s="510"/>
    </row>
    <row r="273" spans="1:11" s="509" customFormat="1" ht="12.75">
      <c r="A273" s="517"/>
      <c r="B273" s="517"/>
      <c r="C273" s="510"/>
      <c r="D273" s="510"/>
      <c r="E273" s="520"/>
      <c r="F273" s="520"/>
      <c r="G273" s="520"/>
      <c r="H273" s="520"/>
      <c r="I273" s="510"/>
      <c r="J273" s="510"/>
      <c r="K273" s="510"/>
    </row>
    <row r="274" spans="1:11" s="509" customFormat="1" ht="12.75">
      <c r="A274" s="517"/>
      <c r="B274" s="517"/>
      <c r="C274" s="510"/>
      <c r="D274" s="510"/>
      <c r="E274" s="520"/>
      <c r="F274" s="520"/>
      <c r="G274" s="520"/>
      <c r="H274" s="520"/>
      <c r="I274" s="510"/>
      <c r="J274" s="510"/>
      <c r="K274" s="510"/>
    </row>
    <row r="275" spans="1:11" s="509" customFormat="1" ht="12.75">
      <c r="A275" s="517"/>
      <c r="B275" s="517"/>
      <c r="C275" s="510"/>
      <c r="D275" s="510"/>
      <c r="E275" s="520"/>
      <c r="F275" s="520"/>
      <c r="G275" s="520"/>
      <c r="H275" s="520"/>
      <c r="I275" s="510"/>
      <c r="J275" s="510"/>
      <c r="K275" s="510"/>
    </row>
    <row r="276" spans="1:11" s="509" customFormat="1" ht="12.75">
      <c r="A276" s="517"/>
      <c r="B276" s="517"/>
      <c r="C276" s="510"/>
      <c r="D276" s="510"/>
      <c r="E276" s="520"/>
      <c r="F276" s="520"/>
      <c r="G276" s="520"/>
      <c r="H276" s="520"/>
      <c r="I276" s="510"/>
      <c r="J276" s="510"/>
      <c r="K276" s="510"/>
    </row>
    <row r="277" spans="1:11" s="509" customFormat="1" ht="12.75">
      <c r="A277" s="517"/>
      <c r="B277" s="517"/>
      <c r="C277" s="510"/>
      <c r="D277" s="510"/>
      <c r="E277" s="520"/>
      <c r="F277" s="520"/>
      <c r="G277" s="520"/>
      <c r="H277" s="520"/>
      <c r="I277" s="510"/>
      <c r="J277" s="510"/>
      <c r="K277" s="510"/>
    </row>
    <row r="278" spans="1:11" s="509" customFormat="1" ht="12.75">
      <c r="A278" s="517"/>
      <c r="B278" s="517"/>
      <c r="C278" s="510"/>
      <c r="D278" s="510"/>
      <c r="E278" s="520"/>
      <c r="F278" s="520"/>
      <c r="G278" s="520"/>
      <c r="H278" s="520"/>
      <c r="I278" s="510"/>
      <c r="J278" s="510"/>
      <c r="K278" s="510"/>
    </row>
    <row r="279" spans="1:11" s="509" customFormat="1" ht="12.75">
      <c r="A279" s="517"/>
      <c r="B279" s="517"/>
      <c r="C279" s="510"/>
      <c r="D279" s="510"/>
      <c r="E279" s="520"/>
      <c r="F279" s="520"/>
      <c r="G279" s="520"/>
      <c r="H279" s="520"/>
      <c r="I279" s="510"/>
      <c r="J279" s="510"/>
      <c r="K279" s="510"/>
    </row>
    <row r="280" spans="1:11" s="509" customFormat="1" ht="12.75">
      <c r="A280" s="517"/>
      <c r="B280" s="517"/>
      <c r="C280" s="510"/>
      <c r="D280" s="510"/>
      <c r="E280" s="520"/>
      <c r="F280" s="520"/>
      <c r="G280" s="520"/>
      <c r="H280" s="520"/>
      <c r="I280" s="510"/>
      <c r="J280" s="510"/>
      <c r="K280" s="510"/>
    </row>
    <row r="281" spans="1:11" s="509" customFormat="1" ht="12.75">
      <c r="A281" s="517"/>
      <c r="B281" s="517"/>
      <c r="C281" s="510"/>
      <c r="D281" s="510"/>
      <c r="E281" s="520"/>
      <c r="F281" s="520"/>
      <c r="G281" s="520"/>
      <c r="H281" s="520"/>
      <c r="I281" s="510"/>
      <c r="J281" s="510"/>
      <c r="K281" s="510"/>
    </row>
    <row r="282" spans="1:11" s="509" customFormat="1" ht="12.75">
      <c r="A282" s="517"/>
      <c r="B282" s="517"/>
      <c r="C282" s="510"/>
      <c r="D282" s="510"/>
      <c r="E282" s="520"/>
      <c r="F282" s="520"/>
      <c r="G282" s="520"/>
      <c r="H282" s="520"/>
      <c r="I282" s="510"/>
      <c r="J282" s="510"/>
      <c r="K282" s="510"/>
    </row>
    <row r="283" spans="1:11" s="509" customFormat="1" ht="12.75">
      <c r="A283" s="517"/>
      <c r="B283" s="517"/>
      <c r="C283" s="510"/>
      <c r="D283" s="510"/>
      <c r="E283" s="520"/>
      <c r="F283" s="520"/>
      <c r="G283" s="520"/>
      <c r="H283" s="520"/>
      <c r="I283" s="510"/>
      <c r="J283" s="510"/>
      <c r="K283" s="510"/>
    </row>
    <row r="284" spans="1:11" s="509" customFormat="1" ht="12.75">
      <c r="A284" s="517"/>
      <c r="B284" s="517"/>
      <c r="C284" s="510"/>
      <c r="D284" s="510"/>
      <c r="E284" s="520"/>
      <c r="F284" s="520"/>
      <c r="G284" s="520"/>
      <c r="H284" s="520"/>
      <c r="I284" s="510"/>
      <c r="J284" s="510"/>
      <c r="K284" s="510"/>
    </row>
    <row r="285" spans="1:11" s="509" customFormat="1" ht="12.75">
      <c r="A285" s="517"/>
      <c r="B285" s="517"/>
      <c r="C285" s="510"/>
      <c r="D285" s="510"/>
      <c r="E285" s="520"/>
      <c r="F285" s="520"/>
      <c r="G285" s="520"/>
      <c r="H285" s="520"/>
      <c r="I285" s="510"/>
      <c r="J285" s="510"/>
      <c r="K285" s="510"/>
    </row>
    <row r="286" spans="1:11" s="509" customFormat="1" ht="12.75">
      <c r="A286" s="517"/>
      <c r="B286" s="517"/>
      <c r="C286" s="510"/>
      <c r="D286" s="510"/>
      <c r="E286" s="520"/>
      <c r="F286" s="520"/>
      <c r="G286" s="520"/>
      <c r="H286" s="520"/>
      <c r="I286" s="510"/>
      <c r="J286" s="510"/>
      <c r="K286" s="510"/>
    </row>
    <row r="287" spans="1:11" s="509" customFormat="1" ht="12.75">
      <c r="A287" s="517"/>
      <c r="B287" s="517"/>
      <c r="C287" s="510"/>
      <c r="D287" s="510"/>
      <c r="E287" s="520"/>
      <c r="F287" s="520"/>
      <c r="G287" s="520"/>
      <c r="H287" s="520"/>
      <c r="I287" s="510"/>
      <c r="J287" s="510"/>
      <c r="K287" s="510"/>
    </row>
    <row r="288" spans="1:11" s="509" customFormat="1" ht="12.75">
      <c r="A288" s="517"/>
      <c r="B288" s="517"/>
      <c r="C288" s="510"/>
      <c r="D288" s="510"/>
      <c r="E288" s="520"/>
      <c r="F288" s="520"/>
      <c r="G288" s="520"/>
      <c r="H288" s="520"/>
      <c r="I288" s="510"/>
      <c r="J288" s="510"/>
      <c r="K288" s="510"/>
    </row>
    <row r="289" spans="1:11" s="509" customFormat="1" ht="12.75">
      <c r="A289" s="517"/>
      <c r="B289" s="517"/>
      <c r="C289" s="510"/>
      <c r="D289" s="510"/>
      <c r="E289" s="520"/>
      <c r="F289" s="520"/>
      <c r="G289" s="520"/>
      <c r="H289" s="520"/>
      <c r="I289" s="510"/>
      <c r="J289" s="510"/>
      <c r="K289" s="510"/>
    </row>
    <row r="290" spans="1:11" s="509" customFormat="1" ht="12.75">
      <c r="A290" s="517"/>
      <c r="B290" s="517"/>
      <c r="C290" s="510"/>
      <c r="D290" s="510"/>
      <c r="E290" s="520"/>
      <c r="F290" s="520"/>
      <c r="G290" s="520"/>
      <c r="H290" s="520"/>
      <c r="I290" s="510"/>
      <c r="J290" s="510"/>
      <c r="K290" s="510"/>
    </row>
    <row r="291" spans="1:11" s="509" customFormat="1" ht="12.75">
      <c r="A291" s="517"/>
      <c r="B291" s="517"/>
      <c r="C291" s="510"/>
      <c r="D291" s="510"/>
      <c r="E291" s="520"/>
      <c r="F291" s="520"/>
      <c r="G291" s="520"/>
      <c r="H291" s="520"/>
      <c r="I291" s="510"/>
      <c r="J291" s="510"/>
      <c r="K291" s="510"/>
    </row>
    <row r="292" spans="1:11" s="509" customFormat="1" ht="12.75">
      <c r="A292" s="517"/>
      <c r="B292" s="517"/>
      <c r="C292" s="510"/>
      <c r="D292" s="510"/>
      <c r="E292" s="520"/>
      <c r="F292" s="520"/>
      <c r="G292" s="520"/>
      <c r="H292" s="520"/>
      <c r="I292" s="510"/>
      <c r="J292" s="510"/>
      <c r="K292" s="510"/>
    </row>
    <row r="293" spans="1:11" s="509" customFormat="1" ht="12.75">
      <c r="A293" s="517"/>
      <c r="B293" s="517"/>
      <c r="C293" s="510"/>
      <c r="D293" s="510"/>
      <c r="E293" s="520"/>
      <c r="F293" s="520"/>
      <c r="G293" s="520"/>
      <c r="H293" s="520"/>
      <c r="I293" s="510"/>
      <c r="J293" s="510"/>
      <c r="K293" s="510"/>
    </row>
    <row r="294" spans="1:11" s="509" customFormat="1" ht="12.75">
      <c r="A294" s="517"/>
      <c r="B294" s="517"/>
      <c r="C294" s="510"/>
      <c r="D294" s="510"/>
      <c r="E294" s="520"/>
      <c r="F294" s="520"/>
      <c r="G294" s="520"/>
      <c r="H294" s="520"/>
      <c r="I294" s="510"/>
      <c r="J294" s="510"/>
      <c r="K294" s="510"/>
    </row>
    <row r="295" spans="1:11" s="509" customFormat="1" ht="12.75">
      <c r="A295" s="517"/>
      <c r="B295" s="517"/>
      <c r="C295" s="510"/>
      <c r="D295" s="510"/>
      <c r="E295" s="520"/>
      <c r="F295" s="520"/>
      <c r="G295" s="520"/>
      <c r="H295" s="520"/>
      <c r="I295" s="510"/>
      <c r="J295" s="510"/>
      <c r="K295" s="510"/>
    </row>
    <row r="296" spans="1:11" s="509" customFormat="1" ht="12.75">
      <c r="A296" s="517"/>
      <c r="B296" s="517"/>
      <c r="C296" s="510"/>
      <c r="D296" s="510"/>
      <c r="E296" s="520"/>
      <c r="F296" s="520"/>
      <c r="G296" s="520"/>
      <c r="H296" s="520"/>
      <c r="I296" s="510"/>
      <c r="J296" s="510"/>
      <c r="K296" s="510"/>
    </row>
    <row r="297" spans="1:11" s="509" customFormat="1" ht="12.75">
      <c r="A297" s="517"/>
      <c r="B297" s="517"/>
      <c r="C297" s="510"/>
      <c r="D297" s="510"/>
      <c r="E297" s="520"/>
      <c r="F297" s="520"/>
      <c r="G297" s="520"/>
      <c r="H297" s="520"/>
      <c r="I297" s="510"/>
      <c r="J297" s="510"/>
      <c r="K297" s="510"/>
    </row>
    <row r="298" spans="1:11" s="509" customFormat="1" ht="12.75">
      <c r="A298" s="517"/>
      <c r="B298" s="517"/>
      <c r="C298" s="510"/>
      <c r="D298" s="510"/>
      <c r="E298" s="520"/>
      <c r="F298" s="520"/>
      <c r="G298" s="520"/>
      <c r="H298" s="520"/>
      <c r="I298" s="510"/>
      <c r="J298" s="510"/>
      <c r="K298" s="510"/>
    </row>
    <row r="299" spans="1:11" s="509" customFormat="1" ht="12.75">
      <c r="A299" s="517"/>
      <c r="B299" s="517"/>
      <c r="C299" s="510"/>
      <c r="D299" s="510"/>
      <c r="E299" s="520"/>
      <c r="F299" s="520"/>
      <c r="G299" s="520"/>
      <c r="H299" s="520"/>
      <c r="I299" s="510"/>
      <c r="J299" s="510"/>
      <c r="K299" s="510"/>
    </row>
    <row r="300" spans="1:11" s="509" customFormat="1" ht="12.75">
      <c r="A300" s="517"/>
      <c r="B300" s="517"/>
      <c r="C300" s="510"/>
      <c r="D300" s="510"/>
      <c r="E300" s="520"/>
      <c r="F300" s="520"/>
      <c r="G300" s="520"/>
      <c r="H300" s="520"/>
      <c r="I300" s="510"/>
      <c r="J300" s="510"/>
      <c r="K300" s="510"/>
    </row>
    <row r="301" spans="1:11" s="509" customFormat="1" ht="12.75">
      <c r="A301" s="517"/>
      <c r="B301" s="517"/>
      <c r="C301" s="510"/>
      <c r="D301" s="510"/>
      <c r="E301" s="520"/>
      <c r="F301" s="520"/>
      <c r="G301" s="520"/>
      <c r="H301" s="520"/>
      <c r="I301" s="510"/>
      <c r="J301" s="510"/>
      <c r="K301" s="510"/>
    </row>
    <row r="302" spans="1:11" s="509" customFormat="1" ht="12.75">
      <c r="A302" s="517"/>
      <c r="B302" s="517"/>
      <c r="C302" s="510"/>
      <c r="D302" s="510"/>
      <c r="E302" s="520"/>
      <c r="F302" s="520"/>
      <c r="G302" s="520"/>
      <c r="H302" s="520"/>
      <c r="I302" s="510"/>
      <c r="J302" s="510"/>
      <c r="K302" s="510"/>
    </row>
    <row r="303" spans="1:11" s="509" customFormat="1" ht="12.75">
      <c r="A303" s="517"/>
      <c r="B303" s="517"/>
      <c r="C303" s="510"/>
      <c r="D303" s="510"/>
      <c r="E303" s="520"/>
      <c r="F303" s="520"/>
      <c r="G303" s="520"/>
      <c r="H303" s="520"/>
      <c r="I303" s="510"/>
      <c r="J303" s="510"/>
      <c r="K303" s="510"/>
    </row>
    <row r="304" spans="1:11" s="509" customFormat="1" ht="12.75">
      <c r="A304" s="517"/>
      <c r="B304" s="517"/>
      <c r="C304" s="510"/>
      <c r="D304" s="510"/>
      <c r="E304" s="520"/>
      <c r="F304" s="520"/>
      <c r="G304" s="520"/>
      <c r="H304" s="520"/>
      <c r="I304" s="510"/>
      <c r="J304" s="510"/>
      <c r="K304" s="510"/>
    </row>
    <row r="305" spans="1:11" s="509" customFormat="1" ht="12.75">
      <c r="A305" s="517"/>
      <c r="B305" s="517"/>
      <c r="C305" s="510"/>
      <c r="D305" s="510"/>
      <c r="E305" s="520"/>
      <c r="F305" s="520"/>
      <c r="G305" s="520"/>
      <c r="H305" s="520"/>
      <c r="I305" s="510"/>
      <c r="J305" s="510"/>
      <c r="K305" s="510"/>
    </row>
    <row r="306" spans="1:11" s="509" customFormat="1" ht="12.75">
      <c r="A306" s="517"/>
      <c r="B306" s="517"/>
      <c r="C306" s="510"/>
      <c r="D306" s="510"/>
      <c r="E306" s="520"/>
      <c r="F306" s="520"/>
      <c r="G306" s="520"/>
      <c r="H306" s="520"/>
      <c r="I306" s="510"/>
      <c r="J306" s="510"/>
      <c r="K306" s="510"/>
    </row>
    <row r="307" spans="1:11" s="509" customFormat="1" ht="12.75">
      <c r="A307" s="517"/>
      <c r="B307" s="517"/>
      <c r="C307" s="510"/>
      <c r="D307" s="510"/>
      <c r="E307" s="520"/>
      <c r="F307" s="520"/>
      <c r="G307" s="520"/>
      <c r="H307" s="520"/>
      <c r="I307" s="510"/>
      <c r="J307" s="510"/>
      <c r="K307" s="510"/>
    </row>
    <row r="308" spans="1:11" s="509" customFormat="1" ht="12.75">
      <c r="A308" s="517"/>
      <c r="B308" s="517"/>
      <c r="C308" s="510"/>
      <c r="D308" s="510"/>
      <c r="E308" s="520"/>
      <c r="F308" s="520"/>
      <c r="G308" s="520"/>
      <c r="H308" s="520"/>
      <c r="I308" s="510"/>
      <c r="J308" s="510"/>
      <c r="K308" s="510"/>
    </row>
    <row r="309" spans="1:11" s="509" customFormat="1" ht="12.75">
      <c r="A309" s="517"/>
      <c r="B309" s="517"/>
      <c r="C309" s="510"/>
      <c r="D309" s="510"/>
      <c r="E309" s="520"/>
      <c r="F309" s="520"/>
      <c r="G309" s="520"/>
      <c r="H309" s="520"/>
      <c r="I309" s="510"/>
      <c r="J309" s="510"/>
      <c r="K309" s="510"/>
    </row>
    <row r="310" spans="1:11" s="509" customFormat="1" ht="12.75">
      <c r="A310" s="517"/>
      <c r="B310" s="517"/>
      <c r="C310" s="510"/>
      <c r="D310" s="510"/>
      <c r="E310" s="520"/>
      <c r="F310" s="520"/>
      <c r="G310" s="520"/>
      <c r="H310" s="520"/>
      <c r="I310" s="510"/>
      <c r="J310" s="510"/>
      <c r="K310" s="510"/>
    </row>
    <row r="311" spans="1:11" s="509" customFormat="1" ht="12.75">
      <c r="A311" s="517"/>
      <c r="B311" s="517"/>
      <c r="C311" s="510"/>
      <c r="D311" s="510"/>
      <c r="E311" s="520"/>
      <c r="F311" s="520"/>
      <c r="G311" s="520"/>
      <c r="H311" s="520"/>
      <c r="I311" s="510"/>
      <c r="J311" s="510"/>
      <c r="K311" s="510"/>
    </row>
    <row r="312" spans="1:11" s="509" customFormat="1" ht="12.75">
      <c r="A312" s="517"/>
      <c r="B312" s="517"/>
      <c r="C312" s="510"/>
      <c r="D312" s="510"/>
      <c r="E312" s="520"/>
      <c r="F312" s="520"/>
      <c r="G312" s="520"/>
      <c r="H312" s="520"/>
      <c r="I312" s="510"/>
      <c r="J312" s="510"/>
      <c r="K312" s="510"/>
    </row>
    <row r="313" spans="1:11" s="509" customFormat="1" ht="12.75">
      <c r="A313" s="517"/>
      <c r="B313" s="517"/>
      <c r="C313" s="510"/>
      <c r="D313" s="510"/>
      <c r="E313" s="520"/>
      <c r="F313" s="520"/>
      <c r="G313" s="520"/>
      <c r="H313" s="520"/>
      <c r="I313" s="510"/>
      <c r="J313" s="510"/>
      <c r="K313" s="510"/>
    </row>
    <row r="314" spans="1:11" s="509" customFormat="1" ht="12.75">
      <c r="A314" s="517"/>
      <c r="B314" s="517"/>
      <c r="C314" s="510"/>
      <c r="D314" s="510"/>
      <c r="E314" s="520"/>
      <c r="F314" s="520"/>
      <c r="G314" s="520"/>
      <c r="H314" s="520"/>
      <c r="I314" s="510"/>
      <c r="J314" s="510"/>
      <c r="K314" s="510"/>
    </row>
    <row r="315" spans="1:11" s="509" customFormat="1" ht="12.75">
      <c r="A315" s="517"/>
      <c r="B315" s="517"/>
      <c r="C315" s="510"/>
      <c r="D315" s="510"/>
      <c r="E315" s="520"/>
      <c r="F315" s="520"/>
      <c r="G315" s="520"/>
      <c r="H315" s="520"/>
      <c r="I315" s="510"/>
      <c r="J315" s="510"/>
      <c r="K315" s="510"/>
    </row>
    <row r="316" spans="1:11" s="509" customFormat="1" ht="12.75">
      <c r="A316" s="517"/>
      <c r="B316" s="517"/>
      <c r="C316" s="510"/>
      <c r="D316" s="510"/>
      <c r="E316" s="520"/>
      <c r="F316" s="520"/>
      <c r="G316" s="520"/>
      <c r="H316" s="520"/>
      <c r="I316" s="510"/>
      <c r="J316" s="510"/>
      <c r="K316" s="510"/>
    </row>
    <row r="317" spans="1:11" s="509" customFormat="1" ht="12.75">
      <c r="A317" s="517"/>
      <c r="B317" s="517"/>
      <c r="C317" s="510"/>
      <c r="D317" s="510"/>
      <c r="E317" s="520"/>
      <c r="F317" s="520"/>
      <c r="G317" s="520"/>
      <c r="H317" s="520"/>
      <c r="I317" s="510"/>
      <c r="J317" s="510"/>
      <c r="K317" s="510"/>
    </row>
    <row r="318" spans="1:11" s="509" customFormat="1" ht="12.75">
      <c r="A318" s="517"/>
      <c r="B318" s="517"/>
      <c r="C318" s="510"/>
      <c r="D318" s="510"/>
      <c r="E318" s="520"/>
      <c r="F318" s="520"/>
      <c r="G318" s="520"/>
      <c r="H318" s="520"/>
      <c r="I318" s="510"/>
      <c r="J318" s="510"/>
      <c r="K318" s="510"/>
    </row>
    <row r="319" spans="1:11" s="509" customFormat="1" ht="12.75">
      <c r="A319" s="517"/>
      <c r="B319" s="517"/>
      <c r="C319" s="510"/>
      <c r="D319" s="510"/>
      <c r="E319" s="520"/>
      <c r="F319" s="520"/>
      <c r="G319" s="520"/>
      <c r="H319" s="520"/>
      <c r="I319" s="510"/>
      <c r="J319" s="510"/>
      <c r="K319" s="510"/>
    </row>
    <row r="320" spans="1:11" s="509" customFormat="1" ht="12.75">
      <c r="A320" s="517"/>
      <c r="B320" s="517"/>
      <c r="C320" s="510"/>
      <c r="D320" s="510"/>
      <c r="E320" s="520"/>
      <c r="F320" s="520"/>
      <c r="G320" s="520"/>
      <c r="H320" s="520"/>
      <c r="I320" s="510"/>
      <c r="J320" s="510"/>
      <c r="K320" s="510"/>
    </row>
    <row r="321" spans="1:11" s="509" customFormat="1" ht="12.75">
      <c r="A321" s="517"/>
      <c r="B321" s="517"/>
      <c r="C321" s="510"/>
      <c r="D321" s="510"/>
      <c r="E321" s="520"/>
      <c r="F321" s="520"/>
      <c r="G321" s="520"/>
      <c r="H321" s="520"/>
      <c r="I321" s="510"/>
      <c r="J321" s="510"/>
      <c r="K321" s="510"/>
    </row>
    <row r="322" spans="1:11" s="509" customFormat="1" ht="12.75">
      <c r="A322" s="517"/>
      <c r="B322" s="517"/>
      <c r="C322" s="510"/>
      <c r="D322" s="510"/>
      <c r="E322" s="520"/>
      <c r="F322" s="520"/>
      <c r="G322" s="520"/>
      <c r="H322" s="520"/>
      <c r="I322" s="510"/>
      <c r="J322" s="510"/>
      <c r="K322" s="510"/>
    </row>
    <row r="323" spans="1:11" s="509" customFormat="1" ht="12.75">
      <c r="A323" s="517"/>
      <c r="B323" s="517"/>
      <c r="C323" s="510"/>
      <c r="D323" s="510"/>
      <c r="E323" s="520"/>
      <c r="F323" s="520"/>
      <c r="G323" s="520"/>
      <c r="H323" s="520"/>
      <c r="I323" s="510"/>
      <c r="J323" s="510"/>
      <c r="K323" s="510"/>
    </row>
    <row r="324" spans="1:11" s="509" customFormat="1" ht="12.75">
      <c r="A324" s="517"/>
      <c r="B324" s="517"/>
      <c r="C324" s="510"/>
      <c r="D324" s="510"/>
      <c r="E324" s="520"/>
      <c r="F324" s="520"/>
      <c r="G324" s="520"/>
      <c r="H324" s="520"/>
      <c r="I324" s="510"/>
      <c r="J324" s="510"/>
      <c r="K324" s="510"/>
    </row>
    <row r="325" spans="1:11" s="509" customFormat="1" ht="12.75">
      <c r="A325" s="517"/>
      <c r="B325" s="517"/>
      <c r="C325" s="510"/>
      <c r="D325" s="510"/>
      <c r="E325" s="520"/>
      <c r="F325" s="520"/>
      <c r="G325" s="520"/>
      <c r="H325" s="520"/>
      <c r="I325" s="510"/>
      <c r="J325" s="510"/>
      <c r="K325" s="510"/>
    </row>
    <row r="326" spans="1:11" s="509" customFormat="1" ht="12.75">
      <c r="A326" s="517"/>
      <c r="B326" s="517"/>
      <c r="C326" s="510"/>
      <c r="D326" s="510"/>
      <c r="E326" s="520"/>
      <c r="F326" s="520"/>
      <c r="G326" s="520"/>
      <c r="H326" s="520"/>
      <c r="I326" s="510"/>
      <c r="J326" s="510"/>
      <c r="K326" s="510"/>
    </row>
    <row r="327" spans="1:11" s="509" customFormat="1" ht="12.75">
      <c r="A327" s="517"/>
      <c r="B327" s="517"/>
      <c r="C327" s="510"/>
      <c r="D327" s="510"/>
      <c r="E327" s="520"/>
      <c r="F327" s="520"/>
      <c r="G327" s="520"/>
      <c r="H327" s="520"/>
      <c r="I327" s="510"/>
      <c r="J327" s="510"/>
      <c r="K327" s="510"/>
    </row>
    <row r="328" spans="1:11" s="509" customFormat="1" ht="12.75">
      <c r="A328" s="517"/>
      <c r="B328" s="517"/>
      <c r="C328" s="510"/>
      <c r="D328" s="510"/>
      <c r="E328" s="520"/>
      <c r="F328" s="520"/>
      <c r="G328" s="520"/>
      <c r="H328" s="520"/>
      <c r="I328" s="510"/>
      <c r="J328" s="510"/>
      <c r="K328" s="510"/>
    </row>
    <row r="329" spans="1:11" s="509" customFormat="1" ht="12.75">
      <c r="A329" s="517"/>
      <c r="B329" s="517"/>
      <c r="C329" s="510"/>
      <c r="D329" s="510"/>
      <c r="E329" s="520"/>
      <c r="F329" s="520"/>
      <c r="G329" s="520"/>
      <c r="H329" s="520"/>
      <c r="I329" s="510"/>
      <c r="J329" s="510"/>
      <c r="K329" s="510"/>
    </row>
    <row r="330" spans="1:11" s="509" customFormat="1" ht="12.75">
      <c r="A330" s="517"/>
      <c r="B330" s="517"/>
      <c r="C330" s="510"/>
      <c r="D330" s="510"/>
      <c r="E330" s="520"/>
      <c r="F330" s="520"/>
      <c r="G330" s="520"/>
      <c r="H330" s="520"/>
      <c r="I330" s="510"/>
      <c r="J330" s="510"/>
      <c r="K330" s="510"/>
    </row>
    <row r="331" spans="1:11" s="509" customFormat="1" ht="12.75">
      <c r="A331" s="517"/>
      <c r="B331" s="517"/>
      <c r="C331" s="510"/>
      <c r="D331" s="510"/>
      <c r="E331" s="520"/>
      <c r="F331" s="520"/>
      <c r="G331" s="520"/>
      <c r="H331" s="520"/>
      <c r="I331" s="510"/>
      <c r="J331" s="510"/>
      <c r="K331" s="510"/>
    </row>
    <row r="332" spans="1:11" s="509" customFormat="1" ht="12.75">
      <c r="A332" s="517"/>
      <c r="B332" s="517"/>
      <c r="C332" s="510"/>
      <c r="D332" s="510"/>
      <c r="E332" s="520"/>
      <c r="F332" s="520"/>
      <c r="G332" s="520"/>
      <c r="H332" s="520"/>
      <c r="I332" s="510"/>
      <c r="J332" s="510"/>
      <c r="K332" s="510"/>
    </row>
    <row r="333" spans="1:11" s="509" customFormat="1" ht="12.75">
      <c r="A333" s="517"/>
      <c r="B333" s="517"/>
      <c r="C333" s="510"/>
      <c r="D333" s="510"/>
      <c r="E333" s="520"/>
      <c r="F333" s="520"/>
      <c r="G333" s="520"/>
      <c r="H333" s="520"/>
      <c r="I333" s="510"/>
      <c r="J333" s="510"/>
      <c r="K333" s="510"/>
    </row>
    <row r="334" spans="1:11" s="509" customFormat="1" ht="12.75">
      <c r="A334" s="517"/>
      <c r="B334" s="517"/>
      <c r="C334" s="510"/>
      <c r="D334" s="510"/>
      <c r="E334" s="520"/>
      <c r="F334" s="520"/>
      <c r="G334" s="520"/>
      <c r="H334" s="520"/>
      <c r="I334" s="510"/>
      <c r="J334" s="510"/>
      <c r="K334" s="510"/>
    </row>
    <row r="335" spans="1:11" s="509" customFormat="1" ht="12.75">
      <c r="A335" s="517"/>
      <c r="B335" s="517"/>
      <c r="C335" s="510"/>
      <c r="D335" s="510"/>
      <c r="E335" s="520"/>
      <c r="F335" s="520"/>
      <c r="G335" s="520"/>
      <c r="H335" s="520"/>
      <c r="I335" s="510"/>
      <c r="J335" s="510"/>
      <c r="K335" s="510"/>
    </row>
    <row r="336" spans="1:11" s="509" customFormat="1" ht="12.75">
      <c r="A336" s="517"/>
      <c r="B336" s="517"/>
      <c r="C336" s="510"/>
      <c r="D336" s="510"/>
      <c r="E336" s="520"/>
      <c r="F336" s="520"/>
      <c r="G336" s="520"/>
      <c r="H336" s="520"/>
      <c r="I336" s="510"/>
      <c r="J336" s="510"/>
      <c r="K336" s="510"/>
    </row>
    <row r="337" spans="1:11" s="509" customFormat="1" ht="12.75">
      <c r="A337" s="517"/>
      <c r="B337" s="517"/>
      <c r="C337" s="510"/>
      <c r="D337" s="510"/>
      <c r="E337" s="520"/>
      <c r="F337" s="520"/>
      <c r="G337" s="520"/>
      <c r="H337" s="520"/>
      <c r="I337" s="510"/>
      <c r="J337" s="510"/>
      <c r="K337" s="510"/>
    </row>
    <row r="338" spans="1:11" s="509" customFormat="1" ht="12.75">
      <c r="A338" s="517"/>
      <c r="B338" s="517"/>
      <c r="C338" s="510"/>
      <c r="D338" s="510"/>
      <c r="E338" s="520"/>
      <c r="F338" s="520"/>
      <c r="G338" s="520"/>
      <c r="H338" s="520"/>
      <c r="I338" s="510"/>
      <c r="J338" s="510"/>
      <c r="K338" s="510"/>
    </row>
    <row r="339" spans="1:11" s="509" customFormat="1" ht="12.75">
      <c r="A339" s="517"/>
      <c r="B339" s="517"/>
      <c r="C339" s="510"/>
      <c r="D339" s="510"/>
      <c r="E339" s="520"/>
      <c r="F339" s="520"/>
      <c r="G339" s="520"/>
      <c r="H339" s="520"/>
      <c r="I339" s="510"/>
      <c r="J339" s="510"/>
      <c r="K339" s="510"/>
    </row>
    <row r="340" spans="1:11" s="509" customFormat="1" ht="12.75">
      <c r="A340" s="517"/>
      <c r="B340" s="517"/>
      <c r="C340" s="510"/>
      <c r="D340" s="510"/>
      <c r="E340" s="520"/>
      <c r="F340" s="520"/>
      <c r="G340" s="520"/>
      <c r="H340" s="520"/>
      <c r="I340" s="510"/>
      <c r="J340" s="510"/>
      <c r="K340" s="510"/>
    </row>
    <row r="341" spans="1:11" s="509" customFormat="1" ht="12.75">
      <c r="A341" s="517"/>
      <c r="B341" s="517"/>
      <c r="C341" s="510"/>
      <c r="D341" s="510"/>
      <c r="E341" s="520"/>
      <c r="F341" s="520"/>
      <c r="G341" s="520"/>
      <c r="H341" s="520"/>
      <c r="I341" s="510"/>
      <c r="J341" s="510"/>
      <c r="K341" s="510"/>
    </row>
    <row r="342" spans="1:11" s="509" customFormat="1" ht="12.75">
      <c r="A342" s="517"/>
      <c r="B342" s="517"/>
      <c r="C342" s="510"/>
      <c r="D342" s="510"/>
      <c r="E342" s="520"/>
      <c r="F342" s="520"/>
      <c r="G342" s="520"/>
      <c r="H342" s="520"/>
      <c r="I342" s="510"/>
      <c r="J342" s="510"/>
      <c r="K342" s="510"/>
    </row>
    <row r="343" spans="1:11" s="509" customFormat="1" ht="12.75">
      <c r="A343" s="517"/>
      <c r="B343" s="517"/>
      <c r="C343" s="510"/>
      <c r="D343" s="510"/>
      <c r="E343" s="520"/>
      <c r="F343" s="520"/>
      <c r="G343" s="520"/>
      <c r="H343" s="520"/>
      <c r="I343" s="510"/>
      <c r="J343" s="510"/>
      <c r="K343" s="510"/>
    </row>
    <row r="344" spans="1:11" s="509" customFormat="1" ht="12.75">
      <c r="A344" s="517"/>
      <c r="B344" s="517"/>
      <c r="C344" s="510"/>
      <c r="D344" s="510"/>
      <c r="E344" s="520"/>
      <c r="F344" s="520"/>
      <c r="G344" s="520"/>
      <c r="H344" s="520"/>
      <c r="I344" s="510"/>
      <c r="J344" s="510"/>
      <c r="K344" s="510"/>
    </row>
    <row r="345" spans="1:11" s="509" customFormat="1" ht="12.75">
      <c r="A345" s="517"/>
      <c r="B345" s="517"/>
      <c r="C345" s="510"/>
      <c r="D345" s="510"/>
      <c r="E345" s="520"/>
      <c r="F345" s="520"/>
      <c r="G345" s="520"/>
      <c r="H345" s="520"/>
      <c r="I345" s="510"/>
      <c r="J345" s="510"/>
      <c r="K345" s="510"/>
    </row>
    <row r="346" spans="1:11" s="509" customFormat="1" ht="12.75">
      <c r="A346" s="517"/>
      <c r="B346" s="517"/>
      <c r="C346" s="510"/>
      <c r="D346" s="510"/>
      <c r="E346" s="520"/>
      <c r="F346" s="520"/>
      <c r="G346" s="520"/>
      <c r="H346" s="520"/>
      <c r="I346" s="510"/>
      <c r="J346" s="510"/>
      <c r="K346" s="510"/>
    </row>
    <row r="347" spans="1:11" s="509" customFormat="1" ht="12.75">
      <c r="A347" s="517"/>
      <c r="B347" s="517"/>
      <c r="C347" s="510"/>
      <c r="D347" s="510"/>
      <c r="E347" s="520"/>
      <c r="F347" s="520"/>
      <c r="G347" s="520"/>
      <c r="H347" s="520"/>
      <c r="I347" s="510"/>
      <c r="J347" s="510"/>
      <c r="K347" s="510"/>
    </row>
    <row r="348" spans="1:11" s="509" customFormat="1" ht="12.75">
      <c r="A348" s="517"/>
      <c r="B348" s="517"/>
      <c r="C348" s="510"/>
      <c r="D348" s="510"/>
      <c r="E348" s="520"/>
      <c r="F348" s="520"/>
      <c r="G348" s="520"/>
      <c r="H348" s="520"/>
      <c r="I348" s="510"/>
      <c r="J348" s="510"/>
      <c r="K348" s="510"/>
    </row>
    <row r="349" spans="1:11" s="509" customFormat="1" ht="12.75">
      <c r="A349" s="517"/>
      <c r="B349" s="517"/>
      <c r="C349" s="510"/>
      <c r="D349" s="510"/>
      <c r="E349" s="520"/>
      <c r="F349" s="520"/>
      <c r="G349" s="520"/>
      <c r="H349" s="520"/>
      <c r="I349" s="510"/>
      <c r="J349" s="510"/>
      <c r="K349" s="510"/>
    </row>
    <row r="350" spans="1:11" s="509" customFormat="1" ht="12.75">
      <c r="A350" s="517"/>
      <c r="B350" s="517"/>
      <c r="C350" s="510"/>
      <c r="D350" s="510"/>
      <c r="E350" s="520"/>
      <c r="F350" s="520"/>
      <c r="G350" s="520"/>
      <c r="H350" s="520"/>
      <c r="I350" s="510"/>
      <c r="J350" s="510"/>
      <c r="K350" s="510"/>
    </row>
    <row r="351" spans="1:11" s="509" customFormat="1" ht="12.75">
      <c r="A351" s="517"/>
      <c r="B351" s="517"/>
      <c r="C351" s="510"/>
      <c r="D351" s="510"/>
      <c r="E351" s="520"/>
      <c r="F351" s="520"/>
      <c r="G351" s="520"/>
      <c r="H351" s="520"/>
      <c r="I351" s="510"/>
      <c r="J351" s="510"/>
      <c r="K351" s="510"/>
    </row>
    <row r="352" spans="1:11" s="509" customFormat="1" ht="12.75">
      <c r="A352" s="517"/>
      <c r="B352" s="517"/>
      <c r="C352" s="510"/>
      <c r="D352" s="510"/>
      <c r="E352" s="520"/>
      <c r="F352" s="520"/>
      <c r="G352" s="520"/>
      <c r="H352" s="520"/>
      <c r="I352" s="510"/>
      <c r="J352" s="510"/>
      <c r="K352" s="510"/>
    </row>
    <row r="353" spans="1:11" s="509" customFormat="1" ht="12.75">
      <c r="A353" s="517"/>
      <c r="B353" s="517"/>
      <c r="C353" s="510"/>
      <c r="D353" s="510"/>
      <c r="E353" s="520"/>
      <c r="F353" s="520"/>
      <c r="G353" s="520"/>
      <c r="H353" s="520"/>
      <c r="I353" s="510"/>
      <c r="J353" s="510"/>
      <c r="K353" s="510"/>
    </row>
    <row r="354" spans="1:11" s="509" customFormat="1" ht="12.75">
      <c r="A354" s="517"/>
      <c r="B354" s="517"/>
      <c r="C354" s="510"/>
      <c r="D354" s="510"/>
      <c r="E354" s="520"/>
      <c r="F354" s="520"/>
      <c r="G354" s="520"/>
      <c r="H354" s="520"/>
      <c r="I354" s="510"/>
      <c r="J354" s="510"/>
      <c r="K354" s="510"/>
    </row>
    <row r="355" spans="1:11" s="509" customFormat="1" ht="12.75">
      <c r="A355" s="517"/>
      <c r="B355" s="517"/>
      <c r="C355" s="510"/>
      <c r="D355" s="510"/>
      <c r="E355" s="520"/>
      <c r="F355" s="520"/>
      <c r="G355" s="520"/>
      <c r="H355" s="520"/>
      <c r="I355" s="510"/>
      <c r="J355" s="510"/>
      <c r="K355" s="510"/>
    </row>
    <row r="356" spans="1:11" s="509" customFormat="1" ht="12.75">
      <c r="A356" s="517"/>
      <c r="B356" s="517"/>
      <c r="C356" s="510"/>
      <c r="D356" s="510"/>
      <c r="E356" s="520"/>
      <c r="F356" s="520"/>
      <c r="G356" s="520"/>
      <c r="H356" s="520"/>
      <c r="I356" s="510"/>
      <c r="J356" s="510"/>
      <c r="K356" s="510"/>
    </row>
    <row r="357" spans="1:11" s="509" customFormat="1" ht="12.75">
      <c r="A357" s="517"/>
      <c r="B357" s="517"/>
      <c r="C357" s="510"/>
      <c r="D357" s="510"/>
      <c r="E357" s="520"/>
      <c r="F357" s="520"/>
      <c r="G357" s="520"/>
      <c r="H357" s="520"/>
      <c r="I357" s="510"/>
      <c r="J357" s="510"/>
      <c r="K357" s="510"/>
    </row>
    <row r="358" spans="1:11" s="509" customFormat="1" ht="12.75">
      <c r="A358" s="517"/>
      <c r="B358" s="517"/>
      <c r="C358" s="510"/>
      <c r="D358" s="510"/>
      <c r="E358" s="520"/>
      <c r="F358" s="520"/>
      <c r="G358" s="520"/>
      <c r="H358" s="520"/>
      <c r="I358" s="510"/>
      <c r="J358" s="510"/>
      <c r="K358" s="510"/>
    </row>
    <row r="359" spans="1:11" s="509" customFormat="1" ht="12.75">
      <c r="A359" s="517"/>
      <c r="B359" s="517"/>
      <c r="C359" s="510"/>
      <c r="D359" s="510"/>
      <c r="E359" s="520"/>
      <c r="F359" s="520"/>
      <c r="G359" s="520"/>
      <c r="H359" s="520"/>
      <c r="I359" s="510"/>
      <c r="J359" s="510"/>
      <c r="K359" s="510"/>
    </row>
    <row r="360" spans="1:11" s="509" customFormat="1" ht="12.75">
      <c r="A360" s="517"/>
      <c r="B360" s="517"/>
      <c r="C360" s="510"/>
      <c r="D360" s="510"/>
      <c r="E360" s="520"/>
      <c r="F360" s="520"/>
      <c r="G360" s="520"/>
      <c r="H360" s="520"/>
      <c r="I360" s="510"/>
      <c r="J360" s="510"/>
      <c r="K360" s="510"/>
    </row>
    <row r="361" spans="1:11" s="509" customFormat="1" ht="12.75">
      <c r="A361" s="517"/>
      <c r="B361" s="517"/>
      <c r="C361" s="510"/>
      <c r="D361" s="510"/>
      <c r="E361" s="520"/>
      <c r="F361" s="520"/>
      <c r="G361" s="520"/>
      <c r="H361" s="520"/>
      <c r="I361" s="510"/>
      <c r="J361" s="510"/>
      <c r="K361" s="510"/>
    </row>
    <row r="362" spans="1:11" s="509" customFormat="1" ht="12.75">
      <c r="A362" s="517"/>
      <c r="B362" s="517"/>
      <c r="C362" s="510"/>
      <c r="D362" s="510"/>
      <c r="E362" s="520"/>
      <c r="F362" s="520"/>
      <c r="G362" s="520"/>
      <c r="H362" s="520"/>
      <c r="I362" s="510"/>
      <c r="J362" s="510"/>
      <c r="K362" s="510"/>
    </row>
    <row r="363" spans="1:11" s="509" customFormat="1" ht="12.75">
      <c r="A363" s="517"/>
      <c r="B363" s="517"/>
      <c r="C363" s="510"/>
      <c r="D363" s="510"/>
      <c r="E363" s="520"/>
      <c r="F363" s="520"/>
      <c r="G363" s="520"/>
      <c r="H363" s="520"/>
      <c r="I363" s="510"/>
      <c r="J363" s="510"/>
      <c r="K363" s="510"/>
    </row>
    <row r="364" spans="1:11" s="509" customFormat="1" ht="12.75">
      <c r="A364" s="517"/>
      <c r="B364" s="517"/>
      <c r="C364" s="510"/>
      <c r="D364" s="510"/>
      <c r="E364" s="520"/>
      <c r="F364" s="520"/>
      <c r="G364" s="520"/>
      <c r="H364" s="520"/>
      <c r="I364" s="510"/>
      <c r="J364" s="510"/>
      <c r="K364" s="510"/>
    </row>
    <row r="365" spans="1:11" s="509" customFormat="1" ht="12.75">
      <c r="A365" s="517"/>
      <c r="B365" s="517"/>
      <c r="C365" s="510"/>
      <c r="D365" s="510"/>
      <c r="E365" s="520"/>
      <c r="F365" s="520"/>
      <c r="G365" s="520"/>
      <c r="H365" s="520"/>
      <c r="I365" s="510"/>
      <c r="J365" s="510"/>
      <c r="K365" s="510"/>
    </row>
    <row r="366" spans="1:11" s="509" customFormat="1" ht="12.75">
      <c r="A366" s="517"/>
      <c r="B366" s="517"/>
      <c r="C366" s="510"/>
      <c r="D366" s="510"/>
      <c r="E366" s="520"/>
      <c r="F366" s="520"/>
      <c r="G366" s="520"/>
      <c r="H366" s="520"/>
      <c r="I366" s="510"/>
      <c r="J366" s="510"/>
      <c r="K366" s="510"/>
    </row>
    <row r="367" spans="1:11" s="509" customFormat="1" ht="12.75">
      <c r="A367" s="517"/>
      <c r="B367" s="517"/>
      <c r="C367" s="510"/>
      <c r="D367" s="510"/>
      <c r="E367" s="520"/>
      <c r="F367" s="520"/>
      <c r="G367" s="520"/>
      <c r="H367" s="520"/>
      <c r="I367" s="510"/>
      <c r="J367" s="510"/>
      <c r="K367" s="510"/>
    </row>
    <row r="368" spans="1:11" s="509" customFormat="1" ht="12.75">
      <c r="A368" s="517"/>
      <c r="B368" s="517"/>
      <c r="C368" s="510"/>
      <c r="D368" s="510"/>
      <c r="E368" s="520"/>
      <c r="F368" s="520"/>
      <c r="G368" s="520"/>
      <c r="H368" s="520"/>
      <c r="I368" s="510"/>
      <c r="J368" s="510"/>
      <c r="K368" s="510"/>
    </row>
    <row r="369" spans="1:11" s="509" customFormat="1" ht="12.75">
      <c r="A369" s="517"/>
      <c r="B369" s="517"/>
      <c r="C369" s="510"/>
      <c r="D369" s="510"/>
      <c r="E369" s="520"/>
      <c r="F369" s="520"/>
      <c r="G369" s="520"/>
      <c r="H369" s="520"/>
      <c r="I369" s="510"/>
      <c r="J369" s="510"/>
      <c r="K369" s="510"/>
    </row>
    <row r="370" spans="1:11" s="509" customFormat="1" ht="12.75">
      <c r="A370" s="517"/>
      <c r="B370" s="517"/>
      <c r="C370" s="510"/>
      <c r="D370" s="510"/>
      <c r="E370" s="520"/>
      <c r="F370" s="520"/>
      <c r="G370" s="520"/>
      <c r="H370" s="520"/>
      <c r="I370" s="510"/>
      <c r="J370" s="510"/>
      <c r="K370" s="510"/>
    </row>
    <row r="371" spans="1:11" s="509" customFormat="1" ht="12.75">
      <c r="A371" s="517"/>
      <c r="B371" s="517"/>
      <c r="C371" s="510"/>
      <c r="D371" s="510"/>
      <c r="E371" s="520"/>
      <c r="F371" s="520"/>
      <c r="G371" s="520"/>
      <c r="H371" s="520"/>
      <c r="I371" s="510"/>
      <c r="J371" s="510"/>
      <c r="K371" s="510"/>
    </row>
    <row r="372" spans="1:11" s="509" customFormat="1" ht="12.75">
      <c r="A372" s="517"/>
      <c r="B372" s="517"/>
      <c r="C372" s="510"/>
      <c r="D372" s="510"/>
      <c r="E372" s="520"/>
      <c r="F372" s="520"/>
      <c r="G372" s="520"/>
      <c r="H372" s="520"/>
      <c r="I372" s="510"/>
      <c r="J372" s="510"/>
      <c r="K372" s="510"/>
    </row>
    <row r="373" spans="1:11" s="509" customFormat="1" ht="12.75">
      <c r="A373" s="517"/>
      <c r="B373" s="517"/>
      <c r="C373" s="510"/>
      <c r="D373" s="510"/>
      <c r="E373" s="520"/>
      <c r="F373" s="520"/>
      <c r="G373" s="520"/>
      <c r="H373" s="520"/>
      <c r="I373" s="510"/>
      <c r="J373" s="510"/>
      <c r="K373" s="510"/>
    </row>
    <row r="374" spans="1:11" s="509" customFormat="1" ht="12.75">
      <c r="A374" s="517"/>
      <c r="B374" s="517"/>
      <c r="C374" s="510"/>
      <c r="D374" s="510"/>
      <c r="E374" s="520"/>
      <c r="F374" s="520"/>
      <c r="G374" s="520"/>
      <c r="H374" s="520"/>
      <c r="I374" s="510"/>
      <c r="J374" s="510"/>
      <c r="K374" s="510"/>
    </row>
    <row r="375" spans="1:11" s="509" customFormat="1" ht="12.75">
      <c r="A375" s="517"/>
      <c r="B375" s="517"/>
      <c r="C375" s="510"/>
      <c r="D375" s="510"/>
      <c r="E375" s="520"/>
      <c r="F375" s="520"/>
      <c r="G375" s="520"/>
      <c r="H375" s="520"/>
      <c r="I375" s="510"/>
      <c r="J375" s="510"/>
      <c r="K375" s="510"/>
    </row>
    <row r="376" spans="1:11" s="509" customFormat="1" ht="12.75">
      <c r="A376" s="517"/>
      <c r="B376" s="517"/>
      <c r="C376" s="510"/>
      <c r="D376" s="510"/>
      <c r="E376" s="520"/>
      <c r="F376" s="520"/>
      <c r="G376" s="520"/>
      <c r="H376" s="520"/>
      <c r="I376" s="510"/>
      <c r="J376" s="510"/>
      <c r="K376" s="510"/>
    </row>
    <row r="377" spans="1:11" s="509" customFormat="1" ht="12.75">
      <c r="A377" s="517"/>
      <c r="B377" s="517"/>
      <c r="C377" s="510"/>
      <c r="D377" s="510"/>
      <c r="E377" s="520"/>
      <c r="F377" s="520"/>
      <c r="G377" s="520"/>
      <c r="H377" s="520"/>
      <c r="I377" s="510"/>
      <c r="J377" s="510"/>
      <c r="K377" s="510"/>
    </row>
    <row r="378" spans="1:11" s="509" customFormat="1" ht="12.75">
      <c r="A378" s="517"/>
      <c r="B378" s="517"/>
      <c r="C378" s="510"/>
      <c r="D378" s="510"/>
      <c r="E378" s="520"/>
      <c r="F378" s="520"/>
      <c r="G378" s="520"/>
      <c r="H378" s="520"/>
      <c r="I378" s="510"/>
      <c r="J378" s="510"/>
      <c r="K378" s="510"/>
    </row>
    <row r="379" spans="1:11" s="509" customFormat="1" ht="12.75">
      <c r="A379" s="517"/>
      <c r="B379" s="517"/>
      <c r="C379" s="510"/>
      <c r="D379" s="510"/>
      <c r="E379" s="520"/>
      <c r="F379" s="520"/>
      <c r="G379" s="520"/>
      <c r="H379" s="520"/>
      <c r="I379" s="510"/>
      <c r="J379" s="510"/>
      <c r="K379" s="510"/>
    </row>
    <row r="380" spans="1:11" s="509" customFormat="1" ht="12.75">
      <c r="A380" s="517"/>
      <c r="B380" s="517"/>
      <c r="C380" s="510"/>
      <c r="D380" s="510"/>
      <c r="E380" s="520"/>
      <c r="F380" s="520"/>
      <c r="G380" s="520"/>
      <c r="H380" s="520"/>
      <c r="I380" s="510"/>
      <c r="J380" s="510"/>
      <c r="K380" s="510"/>
    </row>
    <row r="381" spans="1:11" s="509" customFormat="1" ht="12.75">
      <c r="A381" s="517"/>
      <c r="B381" s="517"/>
      <c r="C381" s="510"/>
      <c r="D381" s="510"/>
      <c r="E381" s="520"/>
      <c r="F381" s="520"/>
      <c r="G381" s="520"/>
      <c r="H381" s="520"/>
      <c r="I381" s="510"/>
      <c r="J381" s="510"/>
      <c r="K381" s="510"/>
    </row>
    <row r="382" spans="1:11" s="509" customFormat="1" ht="12.75">
      <c r="A382" s="517"/>
      <c r="B382" s="517"/>
      <c r="C382" s="510"/>
      <c r="D382" s="510"/>
      <c r="E382" s="520"/>
      <c r="F382" s="520"/>
      <c r="G382" s="520"/>
      <c r="H382" s="520"/>
      <c r="I382" s="510"/>
      <c r="J382" s="510"/>
      <c r="K382" s="510"/>
    </row>
    <row r="383" spans="1:11" s="509" customFormat="1" ht="12.75">
      <c r="A383" s="517"/>
      <c r="B383" s="517"/>
      <c r="C383" s="510"/>
      <c r="D383" s="510"/>
      <c r="E383" s="520"/>
      <c r="F383" s="520"/>
      <c r="G383" s="520"/>
      <c r="H383" s="520"/>
      <c r="I383" s="510"/>
      <c r="J383" s="510"/>
      <c r="K383" s="510"/>
    </row>
    <row r="384" spans="1:11" s="509" customFormat="1" ht="12.75">
      <c r="A384" s="517"/>
      <c r="B384" s="517"/>
      <c r="C384" s="510"/>
      <c r="D384" s="510"/>
      <c r="E384" s="520"/>
      <c r="F384" s="520"/>
      <c r="G384" s="520"/>
      <c r="H384" s="520"/>
      <c r="I384" s="510"/>
      <c r="J384" s="510"/>
      <c r="K384" s="510"/>
    </row>
    <row r="385" spans="1:11" s="509" customFormat="1" ht="12.75">
      <c r="A385" s="517"/>
      <c r="B385" s="517"/>
      <c r="C385" s="510"/>
      <c r="D385" s="510"/>
      <c r="E385" s="520"/>
      <c r="F385" s="520"/>
      <c r="G385" s="520"/>
      <c r="H385" s="520"/>
      <c r="I385" s="510"/>
      <c r="J385" s="510"/>
      <c r="K385" s="510"/>
    </row>
    <row r="386" spans="1:11" s="509" customFormat="1" ht="12.75">
      <c r="A386" s="517"/>
      <c r="B386" s="517"/>
      <c r="C386" s="510"/>
      <c r="D386" s="510"/>
      <c r="E386" s="520"/>
      <c r="F386" s="520"/>
      <c r="G386" s="520"/>
      <c r="H386" s="520"/>
      <c r="I386" s="510"/>
      <c r="J386" s="510"/>
      <c r="K386" s="510"/>
    </row>
    <row r="387" spans="1:11" s="509" customFormat="1" ht="12.75">
      <c r="A387" s="517"/>
      <c r="B387" s="517"/>
      <c r="C387" s="510"/>
      <c r="D387" s="510"/>
      <c r="E387" s="520"/>
      <c r="F387" s="520"/>
      <c r="G387" s="520"/>
      <c r="H387" s="520"/>
      <c r="I387" s="510"/>
      <c r="J387" s="510"/>
      <c r="K387" s="510"/>
    </row>
    <row r="388" spans="1:11" s="509" customFormat="1" ht="12.75">
      <c r="A388" s="517"/>
      <c r="B388" s="517"/>
      <c r="C388" s="510"/>
      <c r="D388" s="510"/>
      <c r="E388" s="520"/>
      <c r="F388" s="520"/>
      <c r="G388" s="520"/>
      <c r="H388" s="520"/>
      <c r="I388" s="510"/>
      <c r="J388" s="510"/>
      <c r="K388" s="510"/>
    </row>
    <row r="389" spans="1:11" s="509" customFormat="1" ht="12.75">
      <c r="A389" s="517"/>
      <c r="B389" s="517"/>
      <c r="C389" s="510"/>
      <c r="D389" s="510"/>
      <c r="E389" s="520"/>
      <c r="F389" s="520"/>
      <c r="G389" s="520"/>
      <c r="H389" s="520"/>
      <c r="I389" s="510"/>
      <c r="J389" s="510"/>
      <c r="K389" s="510"/>
    </row>
    <row r="390" spans="1:11" s="509" customFormat="1" ht="12.75">
      <c r="A390" s="517"/>
      <c r="B390" s="517"/>
      <c r="C390" s="510"/>
      <c r="D390" s="510"/>
      <c r="E390" s="520"/>
      <c r="F390" s="520"/>
      <c r="G390" s="520"/>
      <c r="H390" s="520"/>
      <c r="I390" s="510"/>
      <c r="J390" s="510"/>
      <c r="K390" s="510"/>
    </row>
    <row r="391" spans="1:11" s="509" customFormat="1" ht="12.75">
      <c r="A391" s="517"/>
      <c r="B391" s="517"/>
      <c r="C391" s="510"/>
      <c r="D391" s="510"/>
      <c r="E391" s="520"/>
      <c r="F391" s="520"/>
      <c r="G391" s="520"/>
      <c r="H391" s="520"/>
      <c r="I391" s="510"/>
      <c r="J391" s="510"/>
      <c r="K391" s="510"/>
    </row>
    <row r="392" spans="1:11" s="509" customFormat="1" ht="12.75">
      <c r="A392" s="517"/>
      <c r="B392" s="517"/>
      <c r="C392" s="510"/>
      <c r="D392" s="510"/>
      <c r="E392" s="520"/>
      <c r="F392" s="520"/>
      <c r="G392" s="520"/>
      <c r="H392" s="520"/>
      <c r="I392" s="510"/>
      <c r="J392" s="510"/>
      <c r="K392" s="510"/>
    </row>
    <row r="393" spans="1:11" s="509" customFormat="1" ht="12.75">
      <c r="A393" s="517"/>
      <c r="B393" s="517"/>
      <c r="C393" s="510"/>
      <c r="D393" s="510"/>
      <c r="E393" s="520"/>
      <c r="F393" s="520"/>
      <c r="G393" s="520"/>
      <c r="H393" s="520"/>
      <c r="I393" s="510"/>
      <c r="J393" s="510"/>
      <c r="K393" s="510"/>
    </row>
    <row r="394" spans="1:11" s="509" customFormat="1" ht="12.75">
      <c r="A394" s="517"/>
      <c r="B394" s="517"/>
      <c r="C394" s="510"/>
      <c r="D394" s="510"/>
      <c r="E394" s="520"/>
      <c r="F394" s="520"/>
      <c r="G394" s="520"/>
      <c r="H394" s="520"/>
      <c r="I394" s="510"/>
      <c r="J394" s="510"/>
      <c r="K394" s="510"/>
    </row>
    <row r="395" spans="1:11" s="509" customFormat="1" ht="12.75">
      <c r="A395" s="517"/>
      <c r="B395" s="517"/>
      <c r="C395" s="510"/>
      <c r="D395" s="510"/>
      <c r="E395" s="520"/>
      <c r="F395" s="520"/>
      <c r="G395" s="520"/>
      <c r="H395" s="520"/>
      <c r="I395" s="510"/>
      <c r="J395" s="510"/>
      <c r="K395" s="510"/>
    </row>
    <row r="396" spans="1:11" s="509" customFormat="1" ht="12.75">
      <c r="A396" s="517"/>
      <c r="B396" s="517"/>
      <c r="C396" s="510"/>
      <c r="D396" s="510"/>
      <c r="E396" s="520"/>
      <c r="F396" s="520"/>
      <c r="G396" s="520"/>
      <c r="H396" s="520"/>
      <c r="I396" s="510"/>
      <c r="J396" s="510"/>
      <c r="K396" s="510"/>
    </row>
    <row r="397" spans="1:11" s="509" customFormat="1" ht="12.75">
      <c r="A397" s="517"/>
      <c r="B397" s="517"/>
      <c r="C397" s="510"/>
      <c r="D397" s="510"/>
      <c r="E397" s="520"/>
      <c r="F397" s="520"/>
      <c r="G397" s="520"/>
      <c r="H397" s="520"/>
      <c r="I397" s="510"/>
      <c r="J397" s="510"/>
      <c r="K397" s="510"/>
    </row>
    <row r="398" spans="1:11" s="509" customFormat="1" ht="12.75">
      <c r="A398" s="517"/>
      <c r="B398" s="517"/>
      <c r="C398" s="510"/>
      <c r="D398" s="510"/>
      <c r="E398" s="520"/>
      <c r="F398" s="520"/>
      <c r="G398" s="520"/>
      <c r="H398" s="520"/>
      <c r="I398" s="510"/>
      <c r="J398" s="510"/>
      <c r="K398" s="510"/>
    </row>
    <row r="399" spans="1:11" s="509" customFormat="1" ht="12.75">
      <c r="A399" s="517"/>
      <c r="B399" s="517"/>
      <c r="C399" s="510"/>
      <c r="D399" s="510"/>
      <c r="E399" s="520"/>
      <c r="F399" s="520"/>
      <c r="G399" s="520"/>
      <c r="H399" s="520"/>
      <c r="I399" s="510"/>
      <c r="J399" s="510"/>
      <c r="K399" s="510"/>
    </row>
    <row r="400" spans="1:11" s="509" customFormat="1" ht="12.75">
      <c r="A400" s="517"/>
      <c r="B400" s="517"/>
      <c r="C400" s="510"/>
      <c r="D400" s="510"/>
      <c r="E400" s="520"/>
      <c r="F400" s="520"/>
      <c r="G400" s="520"/>
      <c r="H400" s="520"/>
      <c r="I400" s="510"/>
      <c r="J400" s="510"/>
      <c r="K400" s="510"/>
    </row>
    <row r="401" spans="1:11" s="509" customFormat="1" ht="12.75">
      <c r="A401" s="517"/>
      <c r="B401" s="517"/>
      <c r="C401" s="510"/>
      <c r="D401" s="510"/>
      <c r="E401" s="520"/>
      <c r="F401" s="520"/>
      <c r="G401" s="520"/>
      <c r="H401" s="520"/>
      <c r="I401" s="510"/>
      <c r="J401" s="510"/>
      <c r="K401" s="510"/>
    </row>
    <row r="402" spans="1:11" s="509" customFormat="1" ht="12.75">
      <c r="A402" s="517"/>
      <c r="B402" s="517"/>
      <c r="C402" s="510"/>
      <c r="D402" s="510"/>
      <c r="E402" s="520"/>
      <c r="F402" s="520"/>
      <c r="G402" s="520"/>
      <c r="H402" s="520"/>
      <c r="I402" s="510"/>
      <c r="J402" s="510"/>
      <c r="K402" s="510"/>
    </row>
    <row r="403" spans="1:11" s="509" customFormat="1" ht="12.75">
      <c r="A403" s="517"/>
      <c r="B403" s="517"/>
      <c r="C403" s="510"/>
      <c r="D403" s="510"/>
      <c r="E403" s="520"/>
      <c r="F403" s="520"/>
      <c r="G403" s="520"/>
      <c r="H403" s="520"/>
      <c r="I403" s="510"/>
      <c r="J403" s="510"/>
      <c r="K403" s="510"/>
    </row>
    <row r="404" spans="1:11" s="509" customFormat="1" ht="12.75">
      <c r="A404" s="517"/>
      <c r="B404" s="517"/>
      <c r="C404" s="510"/>
      <c r="D404" s="510"/>
      <c r="E404" s="520"/>
      <c r="F404" s="520"/>
      <c r="G404" s="520"/>
      <c r="H404" s="520"/>
      <c r="I404" s="510"/>
      <c r="J404" s="510"/>
      <c r="K404" s="510"/>
    </row>
    <row r="405" spans="1:11" s="509" customFormat="1" ht="12.75">
      <c r="A405" s="517"/>
      <c r="B405" s="517"/>
      <c r="C405" s="510"/>
      <c r="D405" s="510"/>
      <c r="E405" s="520"/>
      <c r="F405" s="520"/>
      <c r="G405" s="520"/>
      <c r="H405" s="520"/>
      <c r="I405" s="510"/>
      <c r="J405" s="510"/>
      <c r="K405" s="510"/>
    </row>
    <row r="406" spans="1:11" s="509" customFormat="1" ht="12.75">
      <c r="A406" s="517"/>
      <c r="B406" s="517"/>
      <c r="C406" s="510"/>
      <c r="D406" s="510"/>
      <c r="E406" s="520"/>
      <c r="F406" s="520"/>
      <c r="G406" s="520"/>
      <c r="H406" s="520"/>
      <c r="I406" s="510"/>
      <c r="J406" s="510"/>
      <c r="K406" s="510"/>
    </row>
    <row r="407" spans="1:11" s="509" customFormat="1" ht="12.75">
      <c r="A407" s="517"/>
      <c r="B407" s="517"/>
      <c r="C407" s="510"/>
      <c r="D407" s="510"/>
      <c r="E407" s="520"/>
      <c r="F407" s="520"/>
      <c r="G407" s="520"/>
      <c r="H407" s="520"/>
      <c r="I407" s="510"/>
      <c r="J407" s="510"/>
      <c r="K407" s="510"/>
    </row>
    <row r="408" spans="1:11" s="509" customFormat="1" ht="12.75">
      <c r="A408" s="517"/>
      <c r="B408" s="517"/>
      <c r="C408" s="510"/>
      <c r="D408" s="510"/>
      <c r="E408" s="520"/>
      <c r="F408" s="520"/>
      <c r="G408" s="520"/>
      <c r="H408" s="520"/>
      <c r="I408" s="510"/>
      <c r="J408" s="510"/>
      <c r="K408" s="510"/>
    </row>
    <row r="409" spans="1:11" s="509" customFormat="1" ht="12.75">
      <c r="A409" s="517"/>
      <c r="B409" s="517"/>
      <c r="C409" s="510"/>
      <c r="D409" s="510"/>
      <c r="E409" s="520"/>
      <c r="F409" s="520"/>
      <c r="G409" s="520"/>
      <c r="H409" s="520"/>
      <c r="I409" s="510"/>
      <c r="J409" s="510"/>
      <c r="K409" s="510"/>
    </row>
    <row r="410" spans="1:11" s="509" customFormat="1" ht="12.75">
      <c r="A410" s="517"/>
      <c r="B410" s="517"/>
      <c r="C410" s="510"/>
      <c r="D410" s="510"/>
      <c r="E410" s="520"/>
      <c r="F410" s="520"/>
      <c r="G410" s="520"/>
      <c r="H410" s="520"/>
      <c r="I410" s="510"/>
      <c r="J410" s="510"/>
      <c r="K410" s="510"/>
    </row>
    <row r="411" spans="1:11" s="509" customFormat="1" ht="12.75">
      <c r="A411" s="517"/>
      <c r="B411" s="517"/>
      <c r="C411" s="510"/>
      <c r="D411" s="510"/>
      <c r="E411" s="520"/>
      <c r="F411" s="520"/>
      <c r="G411" s="520"/>
      <c r="H411" s="520"/>
      <c r="I411" s="510"/>
      <c r="J411" s="510"/>
      <c r="K411" s="510"/>
    </row>
    <row r="412" spans="1:11" s="509" customFormat="1" ht="12.75">
      <c r="A412" s="517"/>
      <c r="B412" s="517"/>
      <c r="C412" s="510"/>
      <c r="D412" s="510"/>
      <c r="E412" s="520"/>
      <c r="F412" s="520"/>
      <c r="G412" s="520"/>
      <c r="H412" s="520"/>
      <c r="I412" s="510"/>
      <c r="J412" s="510"/>
      <c r="K412" s="510"/>
    </row>
    <row r="413" spans="1:11" s="509" customFormat="1" ht="12.75">
      <c r="A413" s="517"/>
      <c r="B413" s="517"/>
      <c r="C413" s="510"/>
      <c r="D413" s="510"/>
      <c r="E413" s="520"/>
      <c r="F413" s="520"/>
      <c r="G413" s="520"/>
      <c r="H413" s="520"/>
      <c r="I413" s="510"/>
      <c r="J413" s="510"/>
      <c r="K413" s="510"/>
    </row>
    <row r="414" spans="1:11" s="509" customFormat="1" ht="12.75">
      <c r="A414" s="517"/>
      <c r="B414" s="517"/>
      <c r="C414" s="510"/>
      <c r="D414" s="510"/>
      <c r="E414" s="520"/>
      <c r="F414" s="520"/>
      <c r="G414" s="520"/>
      <c r="H414" s="520"/>
      <c r="I414" s="510"/>
      <c r="J414" s="510"/>
      <c r="K414" s="510"/>
    </row>
    <row r="415" spans="1:11" s="509" customFormat="1" ht="12.75">
      <c r="A415" s="517"/>
      <c r="B415" s="517"/>
      <c r="C415" s="510"/>
      <c r="D415" s="510"/>
      <c r="E415" s="520"/>
      <c r="F415" s="520"/>
      <c r="G415" s="520"/>
      <c r="H415" s="520"/>
      <c r="I415" s="510"/>
      <c r="J415" s="510"/>
      <c r="K415" s="510"/>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row r="469" spans="6:8" ht="12.75">
      <c r="F469" s="122"/>
      <c r="G469" s="122"/>
      <c r="H469" s="122"/>
    </row>
    <row r="470" spans="6:8" ht="12.75">
      <c r="F470" s="122"/>
      <c r="G470" s="122"/>
      <c r="H470" s="122"/>
    </row>
    <row r="471" spans="6:8" ht="12.75">
      <c r="F471" s="122"/>
      <c r="G471" s="122"/>
      <c r="H471" s="122"/>
    </row>
    <row r="472" spans="6:8" ht="12.75">
      <c r="F472" s="122"/>
      <c r="G472" s="122"/>
      <c r="H472" s="122"/>
    </row>
    <row r="473" spans="6:8" ht="12.75">
      <c r="F473" s="122"/>
      <c r="G473" s="122"/>
      <c r="H473" s="122"/>
    </row>
    <row r="474" spans="6:8" ht="12.75">
      <c r="F474" s="122"/>
      <c r="G474" s="122"/>
      <c r="H474" s="122"/>
    </row>
    <row r="475" spans="6:8" ht="12.75">
      <c r="F475" s="122"/>
      <c r="G475" s="122"/>
      <c r="H475" s="122"/>
    </row>
  </sheetData>
  <sheetProtection/>
  <mergeCells count="16">
    <mergeCell ref="C4:D4"/>
    <mergeCell ref="C3:D3"/>
    <mergeCell ref="B141:E141"/>
    <mergeCell ref="H141:J141"/>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4" min="1" max="10" man="1"/>
    <brk id="26" min="1" max="10" man="1"/>
    <brk id="36" min="1" max="10" man="1"/>
    <brk id="47" min="1" max="10" man="1"/>
    <brk id="55" min="1" max="10" man="1"/>
    <brk id="65" min="1" max="10" man="1"/>
    <brk id="91" min="1" max="10" man="1"/>
    <brk id="102" min="1" max="10" man="1"/>
    <brk id="12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2022-12-12T15:07:04Z</cp:lastPrinted>
  <dcterms:created xsi:type="dcterms:W3CDTF">2004-10-20T08:35:41Z</dcterms:created>
  <dcterms:modified xsi:type="dcterms:W3CDTF">2022-12-23T10:45:54Z</dcterms:modified>
  <cp:category/>
  <cp:version/>
  <cp:contentType/>
  <cp:contentStatus/>
</cp:coreProperties>
</file>